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8115" yWindow="3045" windowWidth="10605" windowHeight="7875" firstSheet="1" activeTab="1"/>
  </bookViews>
  <sheets>
    <sheet name="Dashboard" sheetId="7" r:id="rId1"/>
    <sheet name="Rwanda partnership plan" sheetId="1" r:id="rId2"/>
    <sheet name="Lists-Notes" sheetId="8" r:id="rId3"/>
    <sheet name="Complete Rwanda PP_NDC-format" sheetId="6" state="hidden" r:id="rId4"/>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90" i="7" l="1"/>
  <c r="I97" i="7"/>
  <c r="H90" i="7"/>
  <c r="I91" i="7"/>
  <c r="H91" i="7"/>
  <c r="I92" i="7"/>
  <c r="H92" i="7"/>
  <c r="I93" i="7"/>
  <c r="H93" i="7"/>
  <c r="I94" i="7"/>
  <c r="H94" i="7"/>
  <c r="I95" i="7"/>
  <c r="H95" i="7"/>
  <c r="I96" i="7"/>
  <c r="H96" i="7"/>
  <c r="H97" i="7"/>
  <c r="I89" i="7"/>
  <c r="H89" i="7"/>
  <c r="U38" i="1"/>
  <c r="G90" i="7"/>
  <c r="G91" i="7"/>
  <c r="G92" i="7"/>
  <c r="G93" i="7"/>
  <c r="G94" i="7"/>
  <c r="F95" i="7"/>
  <c r="G95" i="7"/>
  <c r="G96" i="7"/>
  <c r="F97" i="7"/>
  <c r="G97" i="7"/>
  <c r="G89" i="7"/>
  <c r="D75" i="7"/>
  <c r="D76" i="7"/>
  <c r="D77" i="7"/>
  <c r="D78" i="7"/>
  <c r="D79" i="7"/>
  <c r="D80" i="7"/>
  <c r="D81" i="7"/>
  <c r="D82" i="7"/>
  <c r="D83" i="7"/>
  <c r="D84" i="7"/>
  <c r="E76" i="7"/>
  <c r="E77" i="7"/>
  <c r="E78" i="7"/>
  <c r="E79" i="7"/>
  <c r="E80" i="7"/>
  <c r="E81" i="7"/>
  <c r="E82" i="7"/>
  <c r="E83" i="7"/>
  <c r="E84" i="7"/>
  <c r="E75" i="7"/>
  <c r="F75" i="7"/>
  <c r="F76" i="7"/>
  <c r="F77" i="7"/>
  <c r="F78" i="7"/>
  <c r="F79" i="7"/>
  <c r="F80" i="7"/>
  <c r="F81" i="7"/>
  <c r="F82" i="7"/>
  <c r="F83" i="7"/>
  <c r="F84" i="7"/>
  <c r="J78" i="7"/>
  <c r="J77" i="7"/>
  <c r="J75" i="7"/>
  <c r="J76" i="7"/>
  <c r="H76" i="7"/>
  <c r="H77" i="7"/>
  <c r="H78" i="7"/>
  <c r="H75" i="7"/>
</calcChain>
</file>

<file path=xl/sharedStrings.xml><?xml version="1.0" encoding="utf-8"?>
<sst xmlns="http://schemas.openxmlformats.org/spreadsheetml/2006/main" count="662" uniqueCount="521">
  <si>
    <t>Rwanda's Partnership Plan: An Enabling Framework to Achieve the NDC</t>
  </si>
  <si>
    <t>Last update:</t>
  </si>
  <si>
    <t>Overview</t>
  </si>
  <si>
    <t>Detailed data</t>
  </si>
  <si>
    <t>Number of KPIs</t>
  </si>
  <si>
    <t>Budget*</t>
  </si>
  <si>
    <t>Sector</t>
  </si>
  <si>
    <t>Planned</t>
  </si>
  <si>
    <t>Outcome</t>
  </si>
  <si>
    <t>Theme</t>
  </si>
  <si>
    <t>Number</t>
  </si>
  <si>
    <t>Environment</t>
  </si>
  <si>
    <t>Policy / governance</t>
  </si>
  <si>
    <t>Energy</t>
  </si>
  <si>
    <t>Data / Reporting</t>
  </si>
  <si>
    <t>Transport</t>
  </si>
  <si>
    <t>Institutional / Technical Capacity</t>
  </si>
  <si>
    <t>Settlement</t>
  </si>
  <si>
    <t>Project Financing</t>
  </si>
  <si>
    <t>Agriculture</t>
  </si>
  <si>
    <t>Land</t>
  </si>
  <si>
    <t>Forest</t>
  </si>
  <si>
    <t>DRM</t>
  </si>
  <si>
    <t>Cross-cutting</t>
  </si>
  <si>
    <t>TOTAL</t>
  </si>
  <si>
    <t>Number of Partners</t>
  </si>
  <si>
    <t>Number of Outputs</t>
  </si>
  <si>
    <t>Partner Support to Sector Outputs</t>
  </si>
  <si>
    <t xml:space="preserve"> Development Partner Contribution</t>
  </si>
  <si>
    <t>Ministry of Environment and Rwanda Environmental Management Authority</t>
  </si>
  <si>
    <t>MININFRA - Energy</t>
  </si>
  <si>
    <t>MININFRA - Transport</t>
  </si>
  <si>
    <t>MININFRA - Urbanization and Human Settlement</t>
  </si>
  <si>
    <t>Urban/Settlement</t>
  </si>
  <si>
    <t xml:space="preserve">Ministry of Agriculture – Rwanda Agriculture Board, National Agriculture Export Board </t>
  </si>
  <si>
    <t>Ministry of Land and Forestry</t>
  </si>
  <si>
    <t>Lands/Forestry</t>
  </si>
  <si>
    <t>Ministry of Disaster Management and Refugees</t>
  </si>
  <si>
    <t>Disaster Management</t>
  </si>
  <si>
    <t>Cross-cutting issues/areas</t>
  </si>
  <si>
    <t>Partners supporting Rwanda's Partnership Plan (15, November, 2018)</t>
  </si>
  <si>
    <t>SECTOR</t>
  </si>
  <si>
    <t>Government of Rwanda Request</t>
  </si>
  <si>
    <t>Sector clarification of request</t>
  </si>
  <si>
    <t>NDCP Outcome</t>
  </si>
  <si>
    <t>Lead Sector</t>
  </si>
  <si>
    <t xml:space="preserve">Output </t>
  </si>
  <si>
    <t>Sectors involved</t>
  </si>
  <si>
    <t>KPI</t>
  </si>
  <si>
    <t>Baseline</t>
  </si>
  <si>
    <t>Targets</t>
  </si>
  <si>
    <t>Coordination Plan</t>
  </si>
  <si>
    <t>Real cost estimates (USD)</t>
  </si>
  <si>
    <t>Approximate Budget (USD)</t>
  </si>
  <si>
    <t>Budget Allocation</t>
  </si>
  <si>
    <t xml:space="preserve">GoR contributions </t>
  </si>
  <si>
    <t>Development Partner contributions</t>
  </si>
  <si>
    <t>Partner</t>
  </si>
  <si>
    <t>Resources</t>
  </si>
  <si>
    <t>Timeline</t>
  </si>
  <si>
    <t>AfDB</t>
  </si>
  <si>
    <t>Belgium</t>
  </si>
  <si>
    <t>DFID</t>
  </si>
  <si>
    <t>FAO</t>
  </si>
  <si>
    <t>GGGI</t>
  </si>
  <si>
    <t>SNV</t>
  </si>
  <si>
    <t>Sweden</t>
  </si>
  <si>
    <t>WRI</t>
  </si>
  <si>
    <t>WB</t>
  </si>
  <si>
    <t>ICLEI</t>
  </si>
  <si>
    <t>German</t>
  </si>
  <si>
    <t>Yr 1</t>
  </si>
  <si>
    <t>Yr 2</t>
  </si>
  <si>
    <t>Yr 3</t>
  </si>
  <si>
    <t>2018/19</t>
  </si>
  <si>
    <t>2019/20</t>
  </si>
  <si>
    <t>2020/21</t>
  </si>
  <si>
    <t>M1</t>
  </si>
  <si>
    <t>M2</t>
  </si>
  <si>
    <t>M3</t>
  </si>
  <si>
    <t>M4</t>
  </si>
  <si>
    <t>M5</t>
  </si>
  <si>
    <t>M6</t>
  </si>
  <si>
    <t>M7</t>
  </si>
  <si>
    <t>M8</t>
  </si>
  <si>
    <t>M9</t>
  </si>
  <si>
    <t>M10</t>
  </si>
  <si>
    <t>M11</t>
  </si>
  <si>
    <t>M12</t>
  </si>
  <si>
    <t>Technical assistance to strengthen  capacity for sector coordination (GoR requests 1&amp;6)</t>
  </si>
  <si>
    <t>Recruit a technical advisor to support capacity building for NDC coordination and monitoring as well as guide overall  implementation of  NDCs across sectors; Develop expertise in sectors to support the mainstreaming of NDC in medium and long-term sector plans, proposal development, implementation and monitoring and evaluation.</t>
  </si>
  <si>
    <t>1, 3</t>
  </si>
  <si>
    <r>
      <t>Institutional and regulatory framework for sector coordination strengthened (</t>
    </r>
    <r>
      <rPr>
        <b/>
        <sz val="10"/>
        <color theme="1"/>
        <rFont val="Calibri"/>
        <family val="2"/>
        <scheme val="minor"/>
      </rPr>
      <t>Outcome 1</t>
    </r>
    <r>
      <rPr>
        <sz val="10"/>
        <color theme="1"/>
        <rFont val="Calibri"/>
        <family val="2"/>
        <scheme val="minor"/>
      </rPr>
      <t>); Institutional and technical capacity strengthened to develop and implement cross sector NDC priority actions (</t>
    </r>
    <r>
      <rPr>
        <b/>
        <sz val="10"/>
        <color theme="1"/>
        <rFont val="Calibri"/>
        <family val="2"/>
        <scheme val="minor"/>
      </rPr>
      <t>Outcome 3</t>
    </r>
    <r>
      <rPr>
        <sz val="10"/>
        <color theme="1"/>
        <rFont val="Calibri"/>
        <family val="2"/>
        <scheme val="minor"/>
      </rPr>
      <t>)</t>
    </r>
  </si>
  <si>
    <t>Capacity building  (training/coaching and shadowing) on effective framework for NDC implementation through coordination and monitoring sector performance developed and strengthened</t>
  </si>
  <si>
    <t xml:space="preserve">MoE and all sectors identified in the NDC partnership Plan; </t>
  </si>
  <si>
    <t>1. NDC priorities integrated and implemented in sector annual plans (Central/Local) ; 2. Staff in MoE and other sectors acquire technical skills to effectively coordinate and report on NDC implementation</t>
  </si>
  <si>
    <t>Rwanda developed a detailed implementation plan (REMA 2017); NDC implementation will need reliable baseline information. MoE staff available to support coordination across sectors but will need additional technical skills.</t>
  </si>
  <si>
    <t xml:space="preserve">1. Framework for sector engagement set up; 2. Capacity building of MoE staff and othe NDC participating sectors completed. </t>
  </si>
  <si>
    <t>Capacity strengthening for Monitoring and reporting</t>
  </si>
  <si>
    <t>Monitoring reporting and verification supported</t>
  </si>
  <si>
    <t>Consultant (1 year) based in MoE to support coordination: develop strategic framework, facilitate capacity building and reporting on NDCs across sectors.</t>
  </si>
  <si>
    <t>One year consultancy ($ 600 per day) plus international training/ workshops</t>
  </si>
  <si>
    <t xml:space="preserve">To support a consultant in MoE to coordinate other sectors </t>
  </si>
  <si>
    <t xml:space="preserve">Overall budget to support  Planning and  coordination for the Minstry and its affiliate agencies is $1.13 Million for 2018/19. The projected budget for 2019/20 and 2020/21 is $1.18 and $1.26, respecitvely. The activities covered by the budget are broader than specific NDC implementation but all the interventions under the budget line are relevant to NDC implementation </t>
  </si>
  <si>
    <t>World Bank allocation of $500,000 to environment and climate change sector to support MRV and revision of NDC implementation plan, SIDA has allocated $660,837 for broad institutional support and USD 4.4m for the next 3-4 year to Fonerwa investments and technical assistance; M&amp;E framework by FAO and potential support to mainstreaming NDC by AfDB (allocation to be determined); Initiative for climate action transparency (ICAT) to design and operationalize MRV through UNEP; GGGI to support coordination (USD 70,000 to be confirmed in Jan. 2019) on tracking global commitments (including NDC and SDG) from Jan. 2019 for 1 year with potential for support on biennial basis (This will involve developing a tool/template to track partner milestones and tragets); Appraisal  for SIDA funding to One UN on environment – potential to further support NDC; support for civil society organization; UNDP to provide additional support to Results Based Management (RBM) in MoE; Netherlands has a central funding on adaptation to which GoR is eligibility.</t>
  </si>
  <si>
    <t>World Bank</t>
  </si>
  <si>
    <t> Developing guidelines for mainstreaming NDCs in National Plan; this fits with crossing issue #1;</t>
  </si>
  <si>
    <t xml:space="preserve">Support to the coordination of the bioenergy objectives and M&amp;E framework  </t>
  </si>
  <si>
    <t>X</t>
  </si>
  <si>
    <t xml:space="preserve">Institutional project proposal submitted by the Ministry of Environment in Rwanda seeking support to strength its institutional capacity. </t>
  </si>
  <si>
    <t xml:space="preserve">WB has secured $500,000 for the NDC implementation targeting baseline, target setting on mitigation and adaptation across sectors and revision of NDC implementation plan </t>
  </si>
  <si>
    <t xml:space="preserve">Technical assistance to quantify NDC emission reduction and adaptation base lines, sector performance indicators and targets as well as the detailed costing and overall M&amp;E framework and tools to track and report on implementation progress (GoR requests 2,4&amp;5)  </t>
  </si>
  <si>
    <t>Technical (sector specific adaptation and mitigation experts) and financial support to establish NDC MRV framework, data collection to generate a baseline information and yearly targets for pre-defined NDC relevant indicators; MoE to support sectors in tracking progress on NDC implementation; Carbon market opportunity assessment and feasibility study on establishment of national certification scheme and registry</t>
  </si>
  <si>
    <r>
      <t>Data collection/management and Measuring, Reporting and Verification (MRV) systems and processes strengthened (</t>
    </r>
    <r>
      <rPr>
        <b/>
        <sz val="10"/>
        <color theme="1"/>
        <rFont val="Calibri"/>
        <family val="2"/>
        <scheme val="minor"/>
      </rPr>
      <t>Outcome 2</t>
    </r>
    <r>
      <rPr>
        <sz val="10"/>
        <color theme="1"/>
        <rFont val="Calibri"/>
        <family val="2"/>
        <scheme val="minor"/>
      </rPr>
      <t>)</t>
    </r>
  </si>
  <si>
    <t xml:space="preserve">NDC MRV framework, data collection that adequately informs baseline and annual targets developed </t>
  </si>
  <si>
    <t>MoE and all sectors identified in the NDC partnership Plan; REMA and FONERWA involvement in coordinating Carbon market incentives tied to pollution management and resources mobilization flows, respectively</t>
  </si>
  <si>
    <t>Staff in MoE and other sectors have access to sufficent data/information to support NDC monitoring and reporting, The RBM includes NDC relevant information</t>
  </si>
  <si>
    <t>SSPs and DDS have integrated M&amp;E frameworks with NDC relevant indicators and MoE RBM has been developed</t>
  </si>
  <si>
    <t>Baseline and targes for mitigation and adaptation developed</t>
  </si>
  <si>
    <t>Data and information facilitates progress reporting, feasibility studies and proposal development</t>
  </si>
  <si>
    <t>A pipeline of Bankable project proposals developed and resources mobilized to support implementation</t>
  </si>
  <si>
    <r>
      <t>Consultations with sector focal persons under the oversight of MoE; WB to finance revision of Implem</t>
    </r>
    <r>
      <rPr>
        <sz val="10"/>
        <rFont val="Calibri"/>
        <family val="2"/>
        <scheme val="minor"/>
      </rPr>
      <t>entation Plan/set baselines and targets for the NDC implementation period and develop NDC specific M&amp;E and integrate it into the MoE RBM; Promote and support identification of potential additionality in green projects for purposes of mobilizing resources through Carbon market mechanisms</t>
    </r>
  </si>
  <si>
    <t>WB has secured $500,000 for the NDC implementation support to GoR targeting this activity.</t>
  </si>
  <si>
    <t>SIDA</t>
  </si>
  <si>
    <t>Technical assistance to revise Rwanda NDC 1 Implemention plan into 2nd version of NDC implementation plan (GoR request 3)</t>
  </si>
  <si>
    <t>Recruitment of an expert to revise and update the implementation plan</t>
  </si>
  <si>
    <t xml:space="preserve">Rwanda NDC and its costed implementation plan revised by 2020/21 </t>
  </si>
  <si>
    <t>A revised implementation report produced</t>
  </si>
  <si>
    <t>NDC Implementation Plan version 1 of October 2017 available</t>
  </si>
  <si>
    <t>Revision of NDC implementation plan</t>
  </si>
  <si>
    <t>Market surveys and analysis to determine costing</t>
  </si>
  <si>
    <t>Support measures to improve  efficiency in the use of energy resources; support clear initiatives to promote use of efficient and alternative cooking technologies and establish sustainable biomass consumption. This will require wide adoption of Improved cookstoves at HH level including certification of standards and using a voucher system for low income rural populations (Private sector driven project through Cost sharing or fully subsdized approaches) - GoR on Energy 1,3,4&amp;5; Resources to cover #1 GoR request in Agriculture</t>
  </si>
  <si>
    <t xml:space="preserve">Technical support to: Increased use of analytical studies to establish the current status of supply and demand of biomass through accurate forecasting, impact assessment and cost/benefit analysis of proposed interventions (HH and institutional appropriate technologies such as cook stoves, LPG and Biogas);  development of a multi-strategy approach addressing biomass deficit through increase in the yield of designated forests and efficiency of charcoal processing; reducing the amount of biomass consumed; enhance behavioural change through awareness campaigns; promote market development to catalyze competition and innovation in both technologies and business models; and inform strategies for  de-risking instruments for private sector and subsidies to accelerate access for social protection categories. 
</t>
  </si>
  <si>
    <t>2, 4</t>
  </si>
  <si>
    <r>
      <t xml:space="preserve"> Data collection/management and Measuring, Reporting and Verification (MRV) systems and processes strengthened (</t>
    </r>
    <r>
      <rPr>
        <b/>
        <sz val="10"/>
        <color theme="1"/>
        <rFont val="Calibri"/>
        <family val="2"/>
        <scheme val="minor"/>
      </rPr>
      <t>Outcome 2</t>
    </r>
    <r>
      <rPr>
        <sz val="10"/>
        <color theme="1"/>
        <rFont val="Calibri"/>
        <family val="2"/>
        <scheme val="minor"/>
      </rPr>
      <t>); Financing for national flagship projects for environment and climate change priorities (NDC Implementation) accelerated (</t>
    </r>
    <r>
      <rPr>
        <b/>
        <sz val="10"/>
        <color theme="1"/>
        <rFont val="Calibri"/>
        <family val="2"/>
        <scheme val="minor"/>
      </rPr>
      <t>Outcome 4)</t>
    </r>
  </si>
  <si>
    <t>Adequate data collected to inform ongoing planning and investments collected; Feasibility studies conducted; and project proposal developed</t>
  </si>
  <si>
    <t>Level of data and modeling inform a bankable project; Volume of finances mobilized to implement Biomass project; [KPI for investments: The number of households depending on firewood as a source of energy for cooking reduced from 83.3% to 42% (NST target)]</t>
  </si>
  <si>
    <t>EICV4 and other studies on Biomass use, SE4ALL</t>
  </si>
  <si>
    <t>Studies collected and data consolidated to inform feasibility of Biomass project</t>
  </si>
  <si>
    <t xml:space="preserve">Biomass bankable project developed and funders identified </t>
  </si>
  <si>
    <t>Project resources disbursed and implementation begins</t>
  </si>
  <si>
    <t>Proposition is for a firm based on ToRs that cover the areas to be supported under the NDC for the energy sector; Current estimates based on Internantional practice rates of Project preparation Funds (PPF)  (WB/GCF)</t>
  </si>
  <si>
    <t>Significant resources ($385 million) in investment will be required to meet this ambitious target. Over $300 million of this is expected to come from the private sector.</t>
  </si>
  <si>
    <t>Alterantive energy sources promotion for 2018/19 has a budget of $1.74 Million and no projected budgets for subsequent years; Energy efficiency and supply security budgeted for $197,000 to support professional and research services with similar projected estimated budgets for 219/20 and 2020/2021</t>
  </si>
  <si>
    <t>FAO: Support the awareness raising strategy for charcoal-producers licensing and added benefits of biogas production (PROBIOMASA); Link with SNV who plan to intervene in Biomass; SIDA considering support to SNV as they are in a planning process and can fund studies for coordination, feasibility options and implementation of viable options on reducing Biomass consumption.</t>
  </si>
  <si>
    <t>Support the awareness raising strategy for charcoal-producers licensing and added benefits of biogas production (PROBIOMASA project)</t>
  </si>
  <si>
    <t xml:space="preserve">Support the increase of renewable energy access (Mobilize mobilize funds for the mini-grid projects developed) </t>
  </si>
  <si>
    <t xml:space="preserve">Enhanced off-grid energy planning and identification of effective solutions that enable implementation including new mechanisms to mobilize private investments; Technical capacity to support installation and maintenance of the systems; Engagement with local population to gain commitment that translates into productive use; Mobilize funds for bankable projects on mini-grids and develop bankable projects on off-grid Solar Home Systems that are affordable to low income beneficiaries; 
</t>
  </si>
  <si>
    <t>3, 4</t>
  </si>
  <si>
    <r>
      <t xml:space="preserve">Institutional and technical capacity strengthened to develop and implement cross sector NDC priority actions </t>
    </r>
    <r>
      <rPr>
        <b/>
        <sz val="10"/>
        <color theme="1"/>
        <rFont val="Calibri"/>
        <family val="2"/>
        <scheme val="minor"/>
      </rPr>
      <t>(Outcome 3</t>
    </r>
    <r>
      <rPr>
        <sz val="10"/>
        <color theme="1"/>
        <rFont val="Calibri"/>
        <family val="2"/>
        <scheme val="minor"/>
      </rPr>
      <t>); Financing for national flagship projects for environment and climate change priorities (NDC Implementation) accelerated (</t>
    </r>
    <r>
      <rPr>
        <b/>
        <sz val="10"/>
        <color theme="1"/>
        <rFont val="Calibri"/>
        <family val="2"/>
        <scheme val="minor"/>
      </rPr>
      <t>Outcome 4</t>
    </r>
    <r>
      <rPr>
        <sz val="10"/>
        <color theme="1"/>
        <rFont val="Calibri"/>
        <family val="2"/>
        <scheme val="minor"/>
      </rPr>
      <t>)</t>
    </r>
  </si>
  <si>
    <t>Policy tools enabling technical conditions to accelerate private sector investments in mini-grids and solar home systems implemented;  Funds fo bankable projects on mini-grids mobilized and projects on off-grid Solar Home Systems that are affordable to low income beneficiaries developed;                                                          48% of households connected to off grid electricity (Energy sector target); 52% of households coonnected to the grid (Energy sector target)</t>
  </si>
  <si>
    <t>MININFRA (including REG/EDCL); MINAGRI and MINICOM and MINALOC for support to productive use and private sector</t>
  </si>
  <si>
    <t>Mini-grid sites identified to guide projects design;                $15 M mobilized to implement Mini-grid project (prepared for NAMA support); Home solar systems bankable project developed. Bankable projects on HS systems developed</t>
  </si>
  <si>
    <t xml:space="preserve">Mini-grid (Idea note submitted to NAMA facility) and solar home systems projects under implementation </t>
  </si>
  <si>
    <t>Appropriate policy tool for supporting mini-grid implementation such as subsidies and potential sites for the mini-grids identified, Preparation of bankable project on Mini-grid  for $15 Million initiated</t>
  </si>
  <si>
    <t>Preparation of bankable project on Mini-grid  for $15 Million and resources mobilized</t>
  </si>
  <si>
    <t>Implementation of $15 Mini-grid project</t>
  </si>
  <si>
    <t>Detailed mapping of sites including basing information on potential for productive use informs $15 Million Minigrid project.</t>
  </si>
  <si>
    <t>Idea note (NAMA) for a bankable project of $15 Million to implement Mini-grid project; Bankable projects on HS systems for low income beneficiaries developed</t>
  </si>
  <si>
    <t>For technical support for bankable project development; Raise $15 Million for Mini-grid project</t>
  </si>
  <si>
    <t xml:space="preserve">Energizing development, Global partnership funded by 6 donors (DFID, NL, GER, NORWAY, Switzerland and Sweden) on Micro-hydro supply and access to sustainable energy through solar lighting and Minigrids USD 925,992 M in technical support. </t>
  </si>
  <si>
    <t>Technical support to sector experts on developing bankable projects on Methane from Lake Kivu - GoR on Energy 3</t>
  </si>
  <si>
    <r>
      <t>Institutional and technical capacity strengthened to develop and implement cross sector NDC priority actions (</t>
    </r>
    <r>
      <rPr>
        <b/>
        <sz val="10"/>
        <rFont val="Calibri"/>
        <family val="2"/>
        <scheme val="minor"/>
      </rPr>
      <t>Outcome 3</t>
    </r>
    <r>
      <rPr>
        <sz val="10"/>
        <rFont val="Calibri"/>
        <family val="2"/>
        <scheme val="minor"/>
      </rPr>
      <t>); Financing for national flagship projects for environment and climate change priorities (NDC Implementation) accelerated (</t>
    </r>
    <r>
      <rPr>
        <b/>
        <sz val="10"/>
        <rFont val="Calibri"/>
        <family val="2"/>
        <scheme val="minor"/>
      </rPr>
      <t>Outcome 4</t>
    </r>
    <r>
      <rPr>
        <sz val="10"/>
        <rFont val="Calibri"/>
        <family val="2"/>
        <scheme val="minor"/>
      </rPr>
      <t>)</t>
    </r>
  </si>
  <si>
    <t>Projects on potential use of Kivu Methane for cooking and transportation as well as co-generated Carbon Dioxide for refrigeration developed</t>
  </si>
  <si>
    <t>MININFRA (including REG/EDCL); MoE, MINAGRI and MINICOM and MINALOC for support to productive use and private sector</t>
  </si>
  <si>
    <t>Number of bankable projects supported; Volume of finance mobilized</t>
  </si>
  <si>
    <t>Current studies are on electricity use of Methane</t>
  </si>
  <si>
    <t>Research on available information collated and consolidated to inform pre-feasibility studies.</t>
  </si>
  <si>
    <t>Feasibility studies conducted</t>
  </si>
  <si>
    <t>Bankable project proposals submitted for funding to potential funders.</t>
  </si>
  <si>
    <t xml:space="preserve">MoE based expert supports capacity building of Sector experts in MININFRA and other sectors to conduct pre-feasibility and feasibility studies and develop bankable projects on Methane gas and Carbon Dioxide from Lake Kivu. Resources mobilization expert in MINECOFIN to identify and engage potential funders and support proposal development. </t>
  </si>
  <si>
    <t xml:space="preserve">To support concept note and feasibility studies </t>
  </si>
  <si>
    <t>AfDB (To Be Determined (TBD))</t>
  </si>
  <si>
    <t>Support the development of other modes of public transport</t>
  </si>
  <si>
    <t>Pre-feasibility and Feasibility studies for the introduction of cable cars / ropeways in urban areas.</t>
  </si>
  <si>
    <r>
      <t>Data collection/management and Measuring, Reporting and Verification (MRV) systems and processes strengthened (</t>
    </r>
    <r>
      <rPr>
        <b/>
        <sz val="10"/>
        <rFont val="Calibri"/>
        <family val="2"/>
        <scheme val="minor"/>
      </rPr>
      <t>Outcome 2</t>
    </r>
    <r>
      <rPr>
        <sz val="10"/>
        <rFont val="Calibri"/>
        <family val="2"/>
        <scheme val="minor"/>
      </rPr>
      <t>)</t>
    </r>
  </si>
  <si>
    <t>Studies inform diversification of public transport systems</t>
  </si>
  <si>
    <t>Progress on study reported</t>
  </si>
  <si>
    <t>Small scale analysis conducted by a consultant</t>
  </si>
  <si>
    <t>Firm to cover all studies/surveys needed</t>
  </si>
  <si>
    <t>To support feasibility studies and research</t>
  </si>
  <si>
    <t>Road infrastructure and safety, professional and research services and training budgeted for $10.3 Million for 2018/2019. Budgets for 2019/2020 are very high and suggest investments towards implementation</t>
  </si>
  <si>
    <t>Passenger and freight volumes by mode of transport</t>
  </si>
  <si>
    <t>Survey on passengers and freight volumes by all modes of transport.</t>
  </si>
  <si>
    <t>Study result guide improvement of public transport services</t>
  </si>
  <si>
    <t>Preliminary analysis carried out</t>
  </si>
  <si>
    <t xml:space="preserve">Support to reduce traffic congestion in urban areas </t>
  </si>
  <si>
    <t>Feasibility studies to improve junctions and implement flyovers/underpasses in CoK.</t>
  </si>
  <si>
    <t>Study result guide planning for traffic management</t>
  </si>
  <si>
    <t>MININFRA &amp; RTDA, RURA, Ministry of Environment, Ministry of Local Government, City of Kigali, REMA-FONERWA, MINECOFIN</t>
  </si>
  <si>
    <t>Traffic simulation on Prince House-Ku cya Mutziig section (flyover/underpass) with feeders</t>
  </si>
  <si>
    <t xml:space="preserve">Support in the recycling and re-use of road construction materials </t>
  </si>
  <si>
    <t>Research  on recycling and re-use of road construction materials such as soils and old asphalts</t>
  </si>
  <si>
    <t>Research result inform potential for recycling and re-use of old construction materials such as asphalts</t>
  </si>
  <si>
    <t>N/A</t>
  </si>
  <si>
    <t>Development of Bus Rapid Transit (BRT) infrastructure</t>
  </si>
  <si>
    <t>Support development of BRT through Capacity building on transport planning and related economics at institutional level; Increased awareness on the benefits of public transport over private motorized  transport; support knowledge and applications (IT tools to improve public transport services) on state-of-the-art solutions and options to limit private motorized transport increase.</t>
  </si>
  <si>
    <r>
      <t>Financing for national flagship projects for environment and climate change priorities (NDC Implementation) accelerated (</t>
    </r>
    <r>
      <rPr>
        <b/>
        <sz val="10"/>
        <rFont val="Calibri"/>
        <family val="2"/>
        <scheme val="minor"/>
      </rPr>
      <t>Outcome 4</t>
    </r>
    <r>
      <rPr>
        <sz val="10"/>
        <rFont val="Calibri"/>
        <family val="2"/>
        <scheme val="minor"/>
      </rPr>
      <t>)</t>
    </r>
  </si>
  <si>
    <t>Improvement of public transport services</t>
  </si>
  <si>
    <t>Number of tools and options that improve public transport services developed; Bankable project developed</t>
  </si>
  <si>
    <t>Feasibility Study and Preliminary design available</t>
  </si>
  <si>
    <t>Project designed</t>
  </si>
  <si>
    <t>Resources mobilized</t>
  </si>
  <si>
    <t>Project implemented</t>
  </si>
  <si>
    <t>Develop proposal and mobilize finance for implementation enabled by a coordination of MoEtechncial expert on NDC and MINECOFIN/FONERWA based resources mobilization consultant working with technical experts in MININFRA and affiliate agencies.</t>
  </si>
  <si>
    <t>To support proposal development and resource mobilization</t>
  </si>
  <si>
    <t xml:space="preserve">Landscape surveys for inventorying the existing national stock of public open space. (conserving public open and green spaces increases the permeable ground surface and improves rain water infiltration which reduces flood risks. In addition, it improves air quality in environment) </t>
  </si>
  <si>
    <t>Review and update urban planning documents (Master plans, SSPs, etc) to incorporate public open space component and support a framework for data generation including capacity building on data collection to facilitate continuous reporting on SDG 11</t>
  </si>
  <si>
    <t xml:space="preserve">Public open spaces managed in accordance with SDG guidelines  </t>
  </si>
  <si>
    <t>Ratio of built-up area that is open and greened (SDG indicator); Data and information facilitates reporting on localized SDG indicator</t>
  </si>
  <si>
    <t>Within fiscal year 2018-2019 there is a project to manage a Pilot public open and green space designed for Nyagatare City.</t>
  </si>
  <si>
    <t>Data on open and green space collected</t>
  </si>
  <si>
    <t>Capacity building on regular monitoring using spatial data collection and management</t>
  </si>
  <si>
    <t>Reporting on SDGs</t>
  </si>
  <si>
    <t>A firm will be recruited to support development of a framework for reviewing, monitoring and capacity building for data collection, analysis and reporting. A coordination mechanism involving MoE and MININFRA/RHA and Local governments through MINALOC will be strengthened.</t>
  </si>
  <si>
    <t>To support robust data for Kigali and 6 Secondary cities and update urban planning documents</t>
  </si>
  <si>
    <t>Professional and research services budgeted for $5.9 Million for 2018/19; $7.2 M and $7.0 for 2019/20 and 2020.21, respectively.</t>
  </si>
  <si>
    <t xml:space="preserve">Mapping of climate vulnerability focusing on high risk zones to adequately inform relocation strategies.  (during the last rain season, many HHs were affected especially those living in high risk zones) </t>
  </si>
  <si>
    <t>Technical assistance will faciltate establishment of a framework for   data collection and monitoring of steep slopes, HHs, infrastructure such as roads, etc to comprehensively identify risk factors for climate vulnerability; build institutional capacity for  Upgrading informal settlements using climate sensitive approaches</t>
  </si>
  <si>
    <t>Accurate data on exposure to climate vulnerability on HHs and infrastructure in high risk areas reported.</t>
  </si>
  <si>
    <t xml:space="preserve">Assessment report delivered. </t>
  </si>
  <si>
    <t>Preliminary Districts' disaster risk management plans, RHA reports on HHs living in high risk zones.</t>
  </si>
  <si>
    <t>Data collection</t>
  </si>
  <si>
    <t xml:space="preserve">Relocation strategy and rehabilitation plans </t>
  </si>
  <si>
    <t>Proposals for rehabilitation models</t>
  </si>
  <si>
    <t>To support robust data collection across the country to facilitate resilience projects design and upgrade of informal settlements</t>
  </si>
  <si>
    <t xml:space="preserve">Support to Rural   settlement planning and development budgeted for $93,000 for 2018/19 and this amount is conistently applicable to 2019/20 and 2020/21 to </t>
  </si>
  <si>
    <t xml:space="preserve">Build techncial capacity to accelerate adoption Local construction materials and promote collaboration with the private sector in line with the ‘Made in Rwanda’ policy to support the growth of the construction sector and the affordable and low cost housing program </t>
  </si>
  <si>
    <t xml:space="preserve">Technical assistance to identify and promote local materials to transition the construction industry to made in Rwanda as a critical input to mass affordable housing schemes; set up strategic partnerships such as PPP management in local materials use in the contruction industry and to establish linkages with value chain / supplier development targeting linkages between mineral exploitation and the construction industry </t>
  </si>
  <si>
    <r>
      <t>Institutional and technical capacity strengthened to develop and implement cross sector NDC priority actions (</t>
    </r>
    <r>
      <rPr>
        <b/>
        <sz val="10"/>
        <rFont val="Calibri"/>
        <family val="2"/>
        <scheme val="minor"/>
      </rPr>
      <t>Outcome 3</t>
    </r>
    <r>
      <rPr>
        <sz val="10"/>
        <rFont val="Calibri"/>
        <family val="2"/>
        <scheme val="minor"/>
      </rPr>
      <t>)</t>
    </r>
  </si>
  <si>
    <t xml:space="preserve">Staff in RHA have built technical capacity to professionalize the use of construction materials made in Rwanda through certification and licencing </t>
  </si>
  <si>
    <t>MININFRA &amp; RHA, Ministry of Environment, Ministry of Local Government, REMA-FENORWA, GGGI, RwGBO, Private sector, Rwanda Mining Authority, City of Kigali</t>
  </si>
  <si>
    <t>Program to professionalize local construction industry designed and RHA staff trained to offer certification</t>
  </si>
  <si>
    <t>Current status of local construction materials use is low</t>
  </si>
  <si>
    <t xml:space="preserve">Framework for transition to local construction materials use developed and a bankable pilot project developed   </t>
  </si>
  <si>
    <t>Capacity of staff in RHA to professionalize the industry built</t>
  </si>
  <si>
    <t>Companies and materials certified</t>
  </si>
  <si>
    <t xml:space="preserve">MININFRA/RHA, MoE and MINECOFIN/FONERWA to engage and guide piloting of local construction materials adoptionmaterials </t>
  </si>
  <si>
    <t>To develop a framework including strategic partnerships targeting private sector and research on local materials application including a proposal on a pilot</t>
  </si>
  <si>
    <t>Construction standards development and inspection budgeted for $34,883 and $5,800 and $0 for 2019/20 and 2020/21, respectively</t>
  </si>
  <si>
    <t>Technical assistance to conduct feasibility studies on the use of biomass resources for composting and its conflict with other uses including biomass use for cooking and building materials - Refer to item 1 under energy above</t>
  </si>
  <si>
    <r>
      <t>Institutional and technical capacity strengthened to develop and implement cross sector NDC priority actions (</t>
    </r>
    <r>
      <rPr>
        <b/>
        <sz val="10"/>
        <rFont val="Calibri"/>
        <family val="2"/>
        <scheme val="minor"/>
      </rPr>
      <t>Outcome 3</t>
    </r>
    <r>
      <rPr>
        <sz val="10"/>
        <rFont val="Calibri"/>
        <family val="2"/>
        <scheme val="minor"/>
      </rPr>
      <t xml:space="preserve">); </t>
    </r>
  </si>
  <si>
    <t>Sustainable, diversified, and climate smart crop production practices (use of compost) implemented;</t>
  </si>
  <si>
    <t xml:space="preserve">MINAGRI
RAB
REMA, 
RLUMA, 
UR/CAVM, 
Private Sector, 
MoE,
RDB,
Civil society
FONERWA, UR/CAVM, 
Private Sector,
Cooperatives; MoE/RWFA works with RAB to identify and undertake research on agroforestry and to mitigate and adapt to environmental and climate risks </t>
  </si>
  <si>
    <t>The total increase in the  amount of crop and Livestock residues 
applied to improve soil fertility; Percentage of participating
farmers (male/female) adopting
biomas based compositing practices</t>
  </si>
  <si>
    <t>LWH project has demonstrated benefits of compost to soil fertility; Compost making implemented under the crop intensification program.</t>
  </si>
  <si>
    <t>Studies to determine feasibility of using crop and animal residues for compost and as biomass for energy. carried out in coordination with other Biomass users (MININFRA/MINILAF).</t>
  </si>
  <si>
    <t>Short term consultant supports MINAGRI/RAB to engage relevant stakeholders to adequately inform study and disseminate through SWG/JSR with close guidance from the Environment and climate change sub-sector working group; Additional consultations identified need for a firm to conduct a multi-sectoral study to inform options for MININFRA/MINILAF and MINAGRI</t>
  </si>
  <si>
    <t>feasibility studies for uses of biomass (including energy and composting) in partnership with Energy sector supported by ICLEI (TBD) and FAO which will specifically support Capacity building using USD316,000 on Biomass and bioenergy  policy development for 1.5  – 2 years from FAO core funding</t>
  </si>
  <si>
    <t>Refer to  support to energy sector</t>
  </si>
  <si>
    <t>Support agriculture sector to incorporate climate change in planning and implementing measures and techniques related to climate smart agriculture; Linking Climate Smart Agriculture Research to Projects (SPCR);  and develop a pipeline of bankable projects, inclusive of water, nutrients use efficiency, land protection, energy and agriculture sector needs including animal husbandry - GoR requests 2,7&amp;10 combined</t>
  </si>
  <si>
    <t>Develop project proposals building on investments identified in the SPCR/FIP and PSTAIV: - BIO-FERTILISER TECHNOLOGIES DEMONSTRATED (Implement  demonstration facilities based on vermicomposting, organic fertilizer and enriched compost research outcomes); - NATIONALLY ADAPTED ANIMAL BREEDING PROGRAMME DEMONSTRATED (Demonstration of artificial insemination of 200,000 cows and 10,000 pigs at RWF9,500 per animal)</t>
  </si>
  <si>
    <t>Bankable projects with improved potential to attract financing from multiple sources developed</t>
  </si>
  <si>
    <t>Number of projects that have accessed funds to finance project/program implementation</t>
  </si>
  <si>
    <t>Strategic Program for Climate Resilience (SPCR) and Forest Investment Plan (FIP); Proposal to GCF (PPF): Mainstreaming Climate Smart Planning and Implementation into Agricultural Development; MINAGRI Climate mainstreaming pilot for the coffee and tea sectors (FONERWA); Strengthening climate resilience of rural communities in northern Rwanda (GCF)</t>
  </si>
  <si>
    <t>Conduct feasibility studies and develop a pipeline of proposals for bankable  projects</t>
  </si>
  <si>
    <t>Develop bankable projects and identify funding sources for resources mobilization</t>
  </si>
  <si>
    <t>Initiate project implementation</t>
  </si>
  <si>
    <t>Consultant working with MINECOFIN/FONERWA and MoE to support MINAGRI and agencies to prioritize projects/programs in agriculture sector to support development of bankable projects; Identify need for external short term consultant to technically support proposal development.</t>
  </si>
  <si>
    <t>SPCR estimated cost</t>
  </si>
  <si>
    <t>For 2018/19 RAB has budgeted $20.75 Million to support professional research services and training and for 2019/20 the projected budget is $25.1 Million while the budget for 2020/21 is $17.3 Million all to support technical studies, feasibility studies and pilots.</t>
  </si>
  <si>
    <t>FAO and SNV support to Climate smart Agriculture. Sustainable agriculture Intensification with world bank support. FAO selected by WB to provide technical support using a grant to GoR in the amount of USD500,000 through a coalition of Global Agriculture and Food security program (GAFSP) created by WB; By end of year, FAO will submit a proposal on water scarcity and water use governance in the amount of USD300,000 with a total of USD1.16 Million for Rwanda's NDC support.</t>
  </si>
  <si>
    <t xml:space="preserve">Support the development of climate smart agriculture bankable projects </t>
  </si>
  <si>
    <t>engaging the private sector for climate  resilient agriculture</t>
  </si>
  <si>
    <t>Promote  resistant varieties of crops adapted to different bioclimatic soils; Support a to mainstream climate resilience in planning and budget process</t>
  </si>
  <si>
    <r>
      <t xml:space="preserve">Climate Smart Insurance (SPCR) Support the capacity building on climate resilience for farmers on the use of weather information and for the seed producers to provide drought resistant species (R&amp;D-RAB for new varieties that respond to climate change; targeting ICT enablers for information supply; BK (techouse) support data system to purchase fertilizers and seeds basing dissemination on </t>
    </r>
    <r>
      <rPr>
        <b/>
        <sz val="10"/>
        <rFont val="Calibri"/>
        <family val="2"/>
        <scheme val="minor"/>
      </rPr>
      <t xml:space="preserve">weather information </t>
    </r>
    <r>
      <rPr>
        <sz val="10"/>
        <rFont val="Calibri"/>
        <family val="2"/>
        <scheme val="minor"/>
      </rPr>
      <t>to inform Crop insurance for enhanced resilience.  GoR request 3</t>
    </r>
  </si>
  <si>
    <t>1) BUILDING ON AFR MINAGRI WORK; and 2) NATIONAL CLIMATE INSURANCE PROGRAMME (SPCR); Weather and climate services and early warning promoted through joint partnership with MoE and Meteo Rwanda, with capacity building and data collection, analysis and develop proposals on application to improve reliability of weather information guide crop insurance program drawing from assessments of weather and climate services for farmers to access insurance products; Develop a bankable project on NATIONAL CLIMATE INSURANCE PROGRAMME  (Refer to program 1 in SPCR)</t>
  </si>
  <si>
    <t>Farmers benefitting from farming practices that increasingly rely on weather and climate services</t>
  </si>
  <si>
    <t>% increase in number of farmers using weather information and climate services to inform farming practices and productivity</t>
  </si>
  <si>
    <r>
      <t xml:space="preserve">Rwanda Climate Services for Agriculture project; Post-Harvest and Agribusiness Support Project (PASP); CIAT is doing it as a project and is coming to a close; Crop insurance for enhanced resilience (piloting </t>
    </r>
    <r>
      <rPr>
        <b/>
        <sz val="10"/>
        <rFont val="Calibri"/>
        <family val="2"/>
        <scheme val="minor"/>
      </rPr>
      <t>1</t>
    </r>
    <r>
      <rPr>
        <sz val="10"/>
        <rFont val="Calibri"/>
        <family val="2"/>
        <scheme val="minor"/>
      </rPr>
      <t xml:space="preserve"> crop insurance schemes using weather index which is easier to monitor multiple microclimates; Develop new insurance products that improve on ones SORAS has introduced. </t>
    </r>
  </si>
  <si>
    <t>MoE NDC support consultant developes and delivers training to Agriculture sector. RAB support for R&amp;D for variety development. Support to MINAGRI and METEO for climate services to farmers and insurance companies.</t>
  </si>
  <si>
    <t>Long term consultant in MoE develops and delivers a training program tailored for sectors including Agriculture sector through among others coordination with AGRITAAF.  MINAGRI and METEO lead coordination of support to R&amp;D programs and Climate services and inform bankable project in SPCR</t>
  </si>
  <si>
    <t>Analysis to conceptualise distribution mechanisms that will allow farmers to access insurance products; Premiums will be subsidised that allow for around $20 million of insurance cover to be issued over the test period.</t>
  </si>
  <si>
    <t>SNV tareted support for relevant  interventions</t>
  </si>
  <si>
    <t>Technical support the development of a national plan for water storage, ground water use and water use efficiency for irrigation - GoR request 4&amp;5</t>
  </si>
  <si>
    <t>Drip irrigation, hydroponic and aquaporin systems are innovative technologies that could overcome challenges related to land scarcity and fertility, save water, and improve water efficiencies, and boost high-value crops production e.g. vegetables; Increase awareness on water harvesting technique; irrigation techniques; Train technicians to manage small / medium irrigation systems (Detailed Plan, Oct. 2017); IMPLEMENTATION OF SMALL SCALE IRRIGATION PROJECT (SPCR)</t>
  </si>
  <si>
    <t>Effective and efficient irrigation developed under an IWRM framework (PSTA IV - Output); Activity: INNOVATIVE IRRIGATION TECHNOLOGIES promoted</t>
  </si>
  <si>
    <t xml:space="preserve">MINAGRI, RAB, NAEB,
MINALOC/
LODA
MINILAF, RWAFA MoE 
REMA
Districts; 
Water for growth
</t>
  </si>
  <si>
    <t xml:space="preserve">1. Guidelines on ground water use developed; 2. Number of water storage infrastructure built for irrigation purposes (dams, sheet);  3. Bankable project developed </t>
  </si>
  <si>
    <t>Agriculture is dominated by small-scale, subsistence, rain-fed farming, relying on traditional technologies and practices, which renders the sector vulnerable to rainfall variability. According to the 2015 SAS, in season A and B, between 1.1% and 1.5% of all agriculture operators practiced irrigation, while the shares for Large scale operators was between 24% and 28% during season A and B (PSTA IV, 2017)</t>
  </si>
  <si>
    <t>Identify, consolidate data to develop feasibility studies, gender anaysis and economic and financial analyis as well as environmental and social safeguards</t>
  </si>
  <si>
    <t>Develop a bankable project on irrigation</t>
  </si>
  <si>
    <t>Implement over 875 ha across 3 sites in the East and Southern Provinces, as a priority</t>
  </si>
  <si>
    <t>SMALL SCALE IRRIGATION PROJECT 
US$ 1,400,000 implemented over 875 ha across 3 sites in the East and Southern Provinces, as a priority; Work with Agriculture sector - MINAGRI oversees and leads planning of irrigation and water harvesting investments;
RAB provides technical support; Districts lead implementation of irrigation infrastructure;  Private sector is increasingly engaging to invest in (innovative) irrigation and irrigation management; A firm cited above will capture this activity as well</t>
  </si>
  <si>
    <t>Extension services, technology adoption and skills development with a budget of $124,000 for 2018/19; $117,200 for 2019/20 and $117,200 for 2020/21.</t>
  </si>
  <si>
    <t xml:space="preserve">By end of year Next year – a proposal on water scarcity and water use governance 300K from Global level support from Germany and  Netherlands through FAO. </t>
  </si>
  <si>
    <t>Support for the development of sector performance indicators for NDC and M&amp;E tools (Indicators that directly link to NDC and share with MINAGRI and support reporting on NDC implementation) - covered under MoE technical support</t>
  </si>
  <si>
    <t>Inventory of indicators and development of indicators (lacking) related to NDCs for integration into MIS system to collected information from the field to regularly monitor the progress of NDC implelemtation. A new M&amp;E framework will be developed, based on the PSTA 4 design, which provides the basis for the sector’s M&amp;E activities, with regards to indicator metadata, responsibilities, timeframe, resources, methods of data collection, quality assurance and utilisation. The M&amp;E framework and devised systems will have to be realistic and ensure high quality, consistency, and availability of data, especially at field level. The system will support gender and age disaggregated data collection and analysis. This will require the creation of a statistics unit at the ministry level (PSTA IV, 2017)</t>
  </si>
  <si>
    <t>Monitoring, evaluation, and evidence-based knowledge management and learning undertaken, supported by effective information systems</t>
  </si>
  <si>
    <t>Sector performance indicators for NDC and M&amp;E tools developed by 2019</t>
  </si>
  <si>
    <t>MINAGRI has a 7-year project for a Smart Agricultural Management Information System (MIS) which integrates agricultural data management and analysis in one unit; A detailed results framework and accompanying monitoring framework has been developed and will be implemented during PSTA 4.</t>
  </si>
  <si>
    <t xml:space="preserve">Short term consultant to support M&amp;E system; but need to be operationalized by:
1. developing new indicators, draft their narrative and rule of calculationa. Process baseline survey accordingly
b. Develop automated data processing and trends analysis needed for reporting and communication
c. Develop a detailed M&amp;E plan and strengthen M&amp;E capacities </t>
  </si>
  <si>
    <t>MINAGRI is responsible for monitoring and evaluation and management of information systems; Districts play a more active role in M&amp;E and learning as MINAGRI is responsible for monitoring and evaluation and management of information systems; RAB and NAEB (for cash export crops) monitor performance and impact and coordinate data management with MINAGRI; NISR undertakes household and farm surveys and MINAGRI increasingly collaborates with NISR and harmonizes data collection and methodologies; Districts play a more active role in M&amp;E and learning as well as information dissemination; NISR undertakes household and farm surveys and MINAGRI increasingly collaborates with NISR and harmonizes data collection and methodologies</t>
  </si>
  <si>
    <t>Short term consultant (3 Months)</t>
  </si>
  <si>
    <t>WB will support activity through MoE across all sectors</t>
  </si>
  <si>
    <t xml:space="preserve"> CLIMATE RESILIENT VALUE CHAIN DEVELOPMENT (SPCR) including development and promotion of organic market products</t>
  </si>
  <si>
    <t>1) Providing Investment to New Climate Resilient Value Chains; 2)Unlocking Barriers to Investment in Agriculture; 3) Building Storage Facilities and Drying Grounds (Identified investments in SPCR); Evidence based policy development and regulatory frameworks; Technical assistance for certification to meet the ambition of the agriculture sector to transform to a modern, green, and high value adding sector</t>
  </si>
  <si>
    <t>1, 3, 4</t>
  </si>
  <si>
    <r>
      <t>Institutional and regulatory framework for sector coordination strengthened (</t>
    </r>
    <r>
      <rPr>
        <b/>
        <sz val="10"/>
        <rFont val="Calibri"/>
        <family val="2"/>
        <scheme val="minor"/>
      </rPr>
      <t>Outcome 1</t>
    </r>
    <r>
      <rPr>
        <sz val="10"/>
        <rFont val="Calibri"/>
        <family val="2"/>
        <scheme val="minor"/>
      </rPr>
      <t>); Institutional and technical capacity strengthened to develop and implement cross sector NDC priority actions (</t>
    </r>
    <r>
      <rPr>
        <b/>
        <sz val="10"/>
        <rFont val="Calibri"/>
        <family val="2"/>
        <scheme val="minor"/>
      </rPr>
      <t>Outcome 3</t>
    </r>
    <r>
      <rPr>
        <sz val="10"/>
        <rFont val="Calibri"/>
        <family val="2"/>
        <scheme val="minor"/>
      </rPr>
      <t>); Financing for national flagship projects for environment and climate change priorities (NDC Implementation) accelerated (</t>
    </r>
    <r>
      <rPr>
        <b/>
        <sz val="10"/>
        <rFont val="Calibri"/>
        <family val="2"/>
        <scheme val="minor"/>
      </rPr>
      <t>Outcome 4</t>
    </r>
    <r>
      <rPr>
        <sz val="10"/>
        <rFont val="Calibri"/>
        <family val="2"/>
        <scheme val="minor"/>
      </rPr>
      <t>)</t>
    </r>
  </si>
  <si>
    <t>Coordination between agriculture sector and  private sector enhance investments in renewable energy and organic market productions</t>
  </si>
  <si>
    <t>MINAGRI, NAEB
MINICOM</t>
  </si>
  <si>
    <t>Capacities of Personnel on private standards (Global GAP, Organic certification, Rain forest alliance, UTZ, ISO Standards, Fair Trade etc...) and private certification upraded, Bankable project developed</t>
  </si>
  <si>
    <t>To confirm status with Ag. Sector</t>
  </si>
  <si>
    <t xml:space="preserve">Short term consultant to support private sector in certification measures; Design feasibility studies to inform Bankable project </t>
  </si>
  <si>
    <t xml:space="preserve">Priority pipeline projects developed and funding sources identified </t>
  </si>
  <si>
    <t>Reources mobilized to support implementation</t>
  </si>
  <si>
    <t xml:space="preserve">NAEB to coordinate with NIRDA and PSF as well as private sector interest groups to gain technical skills in product certiciation </t>
  </si>
  <si>
    <t>SPCR investments in studies, infrastructure designs and Demostrations on CLIMATE RESILIENT VALUE CHAIN DEVELOPMENT in the amount of $29,839,200</t>
  </si>
  <si>
    <t xml:space="preserve">For 2018/19 RAB has budgeted $7.6 Million and NAEB budgeted $2.7 Million for a total of $10.3 Million to support professional research services in value addion; Value addition and competitiveness of crop and animal resources has a projected budget of $28.7 Million for 2019/20 and $40.9 Million for 2020/21  </t>
  </si>
  <si>
    <t>FAO: support low carbon coffee and tea value chains reducing GHG emissions at all stages of the agri-food chain; and ICLEI: increasing the sustainability of export crops through use of renewable energy (Amount TBD); Netherlands contributes to multi trust fund on rural feeder roads in support of farmers access to markets targeting hortculture programme.</t>
  </si>
  <si>
    <t xml:space="preserve"> </t>
  </si>
  <si>
    <t>The basis for costing the Ag. Sector is the studies in SPCR and FIP; The resources normally provided for the PPG and the estimates on man-days for consultancies.</t>
  </si>
  <si>
    <t xml:space="preserve">Strengthen institutional capacities for planning, monitoring and evaluation of land use allocation to promote effectiveness and efficiency in land management in Rwanda. </t>
  </si>
  <si>
    <t>Technical support to improve spatial data by harnessing ICT and GIS (Geographic Information System) technology and develop a National Spatial Data Infrastructure (NSDI) that will guide physical planning and land allocation to various users.</t>
  </si>
  <si>
    <r>
      <t xml:space="preserve">Institutional and technical capacity strengthened to develop and implement cross sector NDC priority actions </t>
    </r>
    <r>
      <rPr>
        <b/>
        <sz val="10"/>
        <rFont val="Calibri"/>
        <family val="2"/>
        <scheme val="minor"/>
      </rPr>
      <t>(Outcome 3</t>
    </r>
    <r>
      <rPr>
        <sz val="10"/>
        <rFont val="Calibri"/>
        <family val="2"/>
        <scheme val="minor"/>
      </rPr>
      <t>)</t>
    </r>
  </si>
  <si>
    <t xml:space="preserve">Spatial data integrated and strengthened to ensure optimal allocation and use of land. </t>
  </si>
  <si>
    <t>Detailed Physical plans and guidelines prepared to guide Land use allocation priorities; % of compliance of  land use development plans to the NLUDMP ( 50% women involved); Technical capacity of Land sector enhanced to support sustainability of the system</t>
  </si>
  <si>
    <t xml:space="preserve">LAIS, National Land Use Development Master Plan (NLUDMP) - to be revised; ENR SSP - National and District-level land use master plans are not aligned, and governance systems are not in place to rationalize, harmonize, monitor and enforce implementation; Low levels of compliance with the national land use master pan.  </t>
  </si>
  <si>
    <t xml:space="preserve">Firm recruited to support institutional set up and systems development of the Land sector; Consolidation of existing information from various sectors </t>
  </si>
  <si>
    <t>Analysis of information to inform NSDI</t>
  </si>
  <si>
    <t>Capacity building</t>
  </si>
  <si>
    <t>MINILAF/RLMUA will lead implementation of integrated land use and administration management. This will be done in partnership with key productive sector ministries including MINALOC, MINAGRI, MININFRA and MINICOM, as well as strategic partners including the Nairobi-based Regional Centre for Mapping of Resources for Development (RCMRD) and key civil society organizations.</t>
  </si>
  <si>
    <t>SPCR:  MAINSTREAMING CLIMATE RESILIENCE INTO URBAN LAND USE PLANNING; 1) National Land Use Master Plan and 2)  Climate-Conscious City-Scale Urban Master Plans    investments in the amount: $11,467,500</t>
  </si>
  <si>
    <t>To engage a firm</t>
  </si>
  <si>
    <t>Land policy development and coordination professional research services budgeted for 2018/19 $128,404 and for 2019/20 and 2020/2021 projected for $462,845 and $521,874, respectively for land use planning and management.</t>
  </si>
  <si>
    <t xml:space="preserve">FAO: Support to national land monitoring and information system; German: Support Land monitoring and information system; Global level support from Germany and Netherlands through FAO and level of funding will be explored through engagement with Headquarters. </t>
  </si>
  <si>
    <t>Support to national land monitoring and information system</t>
  </si>
  <si>
    <t>Urban landsape restoration consolidating green space, tourism and species (ornamental); sustainable management of mountains as a pilot for effective nationwide scale up.</t>
  </si>
  <si>
    <t>Develop a project proposal for implementation of a complete sustainably managed urban forestry landscape on Mount Jali in Kigali City</t>
  </si>
  <si>
    <t>Increased sustainability and profitability of forestry management</t>
  </si>
  <si>
    <t xml:space="preserve">A bankable project financed; Destination sites increased; increased area of degrated restored; Number of Jobs created. </t>
  </si>
  <si>
    <t>Degrated sites with steep slopes (Jali, Rebero and Mt.  Kigali City)</t>
  </si>
  <si>
    <t>Bankable project developed</t>
  </si>
  <si>
    <t>Resources mobilized to support implementation</t>
  </si>
  <si>
    <t>Engagement of private sector/Trust to manage project</t>
  </si>
  <si>
    <t>MINILAF to coordinate the restoration program and establish partnership with City of Kigali, RDB and private sector</t>
  </si>
  <si>
    <t xml:space="preserve">FIP – Sustainable Forest and Landscape Management, Total funding – US$ 21.5 million with four proposed components: (i)  land use planning, (ii) improve tree planting material, (iii)  implementation of district forest management plans; (iv) PES in three pilot forests </t>
  </si>
  <si>
    <t>Bankable project preparation</t>
  </si>
  <si>
    <t>German: Monitoring of forest and landscape restoration; multiple investment packages through forestry and landscape restoration (Amount TBD); RWFA/Water for Growth - support to landscape restoration to protect Sebeya catchment and Agroforestry/terracing from Netherlands through a program to be designed for 2020 - 2022.</t>
  </si>
  <si>
    <t>Monitoring of forest and landscape restoration through piloting multiple investment packages through forestry and landscape restoration</t>
  </si>
  <si>
    <t>Provide technical assistance to conduct a research on seedling production, management and value addition of forest species suitability and develop and implement a reliable framework for capacity building for national experts on forest pathology, entomology and forestry economics; and coordination of relevant sectors to ensure optimal use of Biomass to achieve reduction in the use of biomass targets in NST (83.3 - 42%) GoR requests modfied to include 1&amp;2 under Forestry and includes Coordination of Biomass with Agriculture and Energy</t>
  </si>
  <si>
    <t>Develop capacity of national forestry experts in forestry management priority areas of identified critical gaps; Support to increase private sector role in wood industry and adoption of new technologies in wood processing: i) Provide Certificates based on standards of green charcoal production, (ii) set guidelines of Green charcoal production, (iii) Raise awareness on adoption of alternative sources of energy</t>
  </si>
  <si>
    <t>Institutional and technical capacity strengthened to develop and implement cross sector NDC priority actions (Outcome 3)</t>
  </si>
  <si>
    <t xml:space="preserve">Sustainable Forest Management and productivity improved </t>
  </si>
  <si>
    <t>A tree seed centre has been restructured and a seed strategy has been elaborated in order to ensure sustainable supply of planting material in quality and quantity; Annual regeneration of forests averages ~500 ha; There are several forestry projects funded by the national climate fund FONERWA, ADB, BTC, Netherlands, COMIFAC, IUCN; Rwanda committed 2 million hectares for landscape restoration</t>
  </si>
  <si>
    <t xml:space="preserve">Develop framework for effective capacity building; Appropriate species identified and reported; Sectors engaged in Biomass coordinated </t>
  </si>
  <si>
    <t>Regulatory measures established to guide private investments.</t>
  </si>
  <si>
    <t>Monitoring of reduction in Biomass use.</t>
  </si>
  <si>
    <t xml:space="preserve">The Ministry of Lands and Forestry (MINILAF) will play the lead role in facilitating coordination of sub-sector agencies (RLMUA and RWFA) with each other as well as key sector ministries, local government, development partners, civil society, private sector and academic and research institution partners to ensure sector targets are tracked and national priorities achieved. </t>
  </si>
  <si>
    <t>Budget for 2018/19 for awareness raising of $14,964 and projected budget for forestry and agro-forestry management is $557,444 for 2019/20 and $909,222 for 2020/21.</t>
  </si>
  <si>
    <t>Belgium/Enabel to support enhancement of and improved forestry resources Amount TBD)</t>
  </si>
  <si>
    <t>Conduct detailed Risk and Vulnerability assessment for potential disasters nationwide</t>
  </si>
  <si>
    <t>(1) Conduct detailed Risk and Vulnerability assessment and upgrade the National Risk Atlas of Rwanda; (2)  Establish a national early warning system to provide adequate information for community-based platform; (3) Capacity building on data analysis and hazard monitoring;</t>
  </si>
  <si>
    <t>2, 3</t>
  </si>
  <si>
    <r>
      <t>Data collection/management and Measuring, Reporting and Verification (MRV) systems and processes strengthened (</t>
    </r>
    <r>
      <rPr>
        <b/>
        <sz val="10"/>
        <rFont val="Calibri"/>
        <family val="2"/>
        <scheme val="minor"/>
      </rPr>
      <t>Outcome 2</t>
    </r>
    <r>
      <rPr>
        <sz val="10"/>
        <rFont val="Calibri"/>
        <family val="2"/>
        <scheme val="minor"/>
      </rPr>
      <t>); Institutional and technical capacity strengthened to develop and implement cross sector NDC priority actions (</t>
    </r>
    <r>
      <rPr>
        <b/>
        <sz val="10"/>
        <rFont val="Calibri"/>
        <family val="2"/>
        <scheme val="minor"/>
      </rPr>
      <t>Outcome 3</t>
    </r>
    <r>
      <rPr>
        <sz val="10"/>
        <rFont val="Calibri"/>
        <family val="2"/>
        <scheme val="minor"/>
      </rPr>
      <t>)</t>
    </r>
  </si>
  <si>
    <t>National capacity on data analysis, hazard monitoring and climate projections, improves applications of early warning community based platform</t>
  </si>
  <si>
    <t>National Disaster Atlas updated; Robust capacity and public awareness programs developed and operationalizedNational early warning platform established and operationalized.</t>
  </si>
  <si>
    <t>In 2015, UNDP supported a national risk Atlas; National DDR Atlas in place; District Disaster Management Plans available.</t>
  </si>
  <si>
    <t>Risk and vulnerability analysis completed; Capacity building and knowledge transfer initiated</t>
  </si>
  <si>
    <t>Risk and Vulnerability assessment report produced and National Risk Atlas upgraded; Capacity building and knowledge transfer</t>
  </si>
  <si>
    <t>Establish a national early warning  community-based platform for information sharing; Capacity building and knowledge transfer</t>
  </si>
  <si>
    <t>Consultancy firm to revise and update DRR Atlas.</t>
  </si>
  <si>
    <t xml:space="preserve">To support technical inputs of MIDMAIR NDC relevant priorities </t>
  </si>
  <si>
    <t>Disaster management on professional resarch services budgeted for $339,389 for 2018/19; and projections for 202019/20 and 2020/21 are $1.2 Million and $1.6 Million, respectively.</t>
  </si>
  <si>
    <t>Technical assistance to strengthen the national capacity for mobilizing funds to implement NDCs through the development of flagships with the Ministry of Finance and Economic Planning and the sectors; (GoR requests #s 1 and 2 under CC areas combined)</t>
  </si>
  <si>
    <r>
      <t xml:space="preserve">Technical expertise to develop an effective formal coaching and mentorship program on Resources mobilization - Engagement of a long term (at least 1 year RM expert) to support sectors to develop a pipeline of bankable projects prioritizing flagship projects identified in NST and SSPs: </t>
    </r>
    <r>
      <rPr>
        <b/>
        <i/>
        <sz val="10"/>
        <rFont val="Calibri"/>
        <family val="2"/>
        <scheme val="minor"/>
      </rPr>
      <t xml:space="preserve">Promotion of efficient and alternative cooking technologies to reduce biomass consumption; Green City Pilot, Landscape restoration of Mount Jali, Use of Methane from Lake Kivu for cooking energy and transport, scale up of Mini-grid and Bus Rapid Transport in Kigali as well as projects in SPCR and FIP; </t>
    </r>
    <r>
      <rPr>
        <sz val="10"/>
        <rFont val="Calibri"/>
        <family val="2"/>
        <scheme val="minor"/>
      </rPr>
      <t xml:space="preserve">Support Prioritization of flagship programs targeted for Mobilization of climate finance (basing on complexity of proposal, perceptions around feasibility of project, potential sources of funding etc.); External Finance Unit (EFU) to collaborate with FONERWA to develop a strategy for accelerating public and private sector access to climate finance across sectors; support capacity building for proposal /business case development </t>
    </r>
  </si>
  <si>
    <r>
      <t xml:space="preserve">Financing for national flagship projects (NDC Implementation) accelerated </t>
    </r>
    <r>
      <rPr>
        <b/>
        <sz val="10"/>
        <rFont val="Calibri"/>
        <family val="2"/>
        <scheme val="minor"/>
      </rPr>
      <t>(Outcome 4</t>
    </r>
    <r>
      <rPr>
        <sz val="10"/>
        <rFont val="Calibri"/>
        <family val="2"/>
        <scheme val="minor"/>
      </rPr>
      <t>)</t>
    </r>
  </si>
  <si>
    <t>Cross sector capacity for mobilizing funds including private sector to implement NDCs through the development of flagships strengthened</t>
  </si>
  <si>
    <t>MINECOFIN/FONERWA to prioritize and mobilize climate finance for flagship projectsacross sectors of Rwanda economy; Identify private forums and potential projects for partnership under PPP</t>
  </si>
  <si>
    <t>Priority pipeline projects and climate finance mobilization strategy developed;  Volume of climate finance mobilized to support implementation of  NDC relevant flagship and other sector specific projects</t>
  </si>
  <si>
    <t>Current FONERWA portifolio as well as other sector specific climate resources; SPCR/FIP and SREP investment plans</t>
  </si>
  <si>
    <t>Long term consultant (1 year) in MINECOFIN/FONERWA</t>
  </si>
  <si>
    <t>ToT program roll out</t>
  </si>
  <si>
    <t>Reources mobilization expert in MINECOFIN/FONERWA to support sectors in mobilizing climate finance; Private sector trained in proposal/financial instrument design; Accreditation of a private sector entity to GCF</t>
  </si>
  <si>
    <t>Consultant (1 year) to serve as a coordinator based in MoE to facilitate capacity building for other sectors.</t>
  </si>
  <si>
    <t>To cover  one year consultancy ($ 600 per day) plus international training plus workshops to support coordination of sectors on proposal development</t>
  </si>
  <si>
    <t>Mobilization of external resources$581,395 budgeted for $448,430 for 2018/19 for MINECOFIN and $581,395 budgeted for FONERWA across the 3 years of NDC implementation.</t>
  </si>
  <si>
    <t>AfDB: 2018 -  Private sector engagement; mobilize the private sector and advocate for increased concessional climate finance; DFID - 1 Million GBP/SIDA - 500,000 USD; KFW - 500,000 Euros: Technical assistance of  to FONERWA to build capacity to mobilise Climate finance; ICLEI (Amount TBD): support strengthening institutional capacities to develop bankable projects and engaging the private sector in NDC implementation; German/KFW/GCF - 3Million Euros: Green City pilot, Kigali to Feasibility study and detailed planning; UNDP(TBD) to support TA in MINECOFIN on resources mobilization</t>
  </si>
  <si>
    <t xml:space="preserve">t </t>
  </si>
  <si>
    <t>Germany</t>
  </si>
  <si>
    <t>Policy and Strategy</t>
  </si>
  <si>
    <t>Budgeting and Investment</t>
  </si>
  <si>
    <t xml:space="preserve">Monitoring and Evaluation </t>
  </si>
  <si>
    <t>NDC prioritization exercise</t>
  </si>
  <si>
    <t>Fiscal and macro-economic projections</t>
  </si>
  <si>
    <t>Data gap analysis</t>
  </si>
  <si>
    <t>NDC gap analysis</t>
  </si>
  <si>
    <t>Costing commitments and implementation pathways of NDCs</t>
  </si>
  <si>
    <t>M&amp;E frameworks/Results Chains</t>
  </si>
  <si>
    <t>NDC implementation road maps/timelines</t>
  </si>
  <si>
    <t xml:space="preserve">MTEF, Public Investment Programming, Investment plans </t>
  </si>
  <si>
    <t>Setting indicators and targets </t>
  </si>
  <si>
    <t>Alignment of NDCs with SDGs </t>
  </si>
  <si>
    <t>Developing pipelines of Bbankable projects</t>
  </si>
  <si>
    <t>Data collection / management </t>
  </si>
  <si>
    <t>Long term climate strategies and vision</t>
  </si>
  <si>
    <t>Climate change fund establishment </t>
  </si>
  <si>
    <t>MRV of emissions</t>
  </si>
  <si>
    <t>NDC mainstreaming at the national and subnational level </t>
  </si>
  <si>
    <t>Raising/combining climate finance</t>
  </si>
  <si>
    <t>MRV of mitigation actions</t>
  </si>
  <si>
    <t>NDC revision</t>
  </si>
  <si>
    <t>Blending/delivering climate finance</t>
  </si>
  <si>
    <t>MRV of financial and technical support</t>
  </si>
  <si>
    <t>Legal framework</t>
  </si>
  <si>
    <t>Private sector investments mobilization</t>
  </si>
  <si>
    <t>Policy analysis/support (cost-benefit analysis; vulnerability assessments)</t>
  </si>
  <si>
    <t>Up-scaling business solutions</t>
  </si>
  <si>
    <t>Status of fiscal policy/market readiness</t>
  </si>
  <si>
    <t>Partnering with cornerstone investors</t>
  </si>
  <si>
    <t>Governance and coordination mechanisms </t>
  </si>
  <si>
    <t>OUTCOME</t>
  </si>
  <si>
    <t xml:space="preserve">Institutional and regulatory framework for sector coordination strengthened </t>
  </si>
  <si>
    <t xml:space="preserve">Data collection/management and Measuring, Reporting and Verification (MRV) systems and processes strengthened </t>
  </si>
  <si>
    <t xml:space="preserve">Institutional and technical capacity strengthened to develop and implement cross sector NDC priority actions </t>
  </si>
  <si>
    <t xml:space="preserve">Financing for national flagship projects for environment and climate change priorities (NDC Implementation) accelerated </t>
  </si>
  <si>
    <t>Urgent requests</t>
  </si>
  <si>
    <t>1. Funding for technical support to Coordination through MoE</t>
  </si>
  <si>
    <t>2. Funding for technical support to Resource Mobilization through MINECOFIN/FONERWA</t>
  </si>
  <si>
    <t>OUTCOMES</t>
  </si>
  <si>
    <t>OUTPUTS</t>
  </si>
  <si>
    <t>Key Performance Indicators (KPIs)</t>
  </si>
  <si>
    <t xml:space="preserve">Lead Government Institutions </t>
  </si>
  <si>
    <t>Implementing Partner contributing to output</t>
  </si>
  <si>
    <r>
      <t xml:space="preserve">Project/Program
</t>
    </r>
    <r>
      <rPr>
        <b/>
        <sz val="8"/>
        <color theme="0"/>
        <rFont val="Arial Black"/>
        <family val="2"/>
      </rPr>
      <t>(Identify</t>
    </r>
    <r>
      <rPr>
        <sz val="8"/>
        <color theme="0"/>
        <rFont val="Arial Black"/>
        <family val="2"/>
      </rPr>
      <t xml:space="preserve"> relevant projects/programs and </t>
    </r>
    <r>
      <rPr>
        <b/>
        <sz val="8"/>
        <color theme="0"/>
        <rFont val="Arial Black"/>
        <family val="2"/>
      </rPr>
      <t>explain how they support the achievement of the output)</t>
    </r>
  </si>
  <si>
    <r>
      <t xml:space="preserve">Status
</t>
    </r>
    <r>
      <rPr>
        <b/>
        <sz val="8"/>
        <color theme="0"/>
        <rFont val="Arial Black"/>
        <family val="2"/>
      </rPr>
      <t>(Describe if the projects/programs are existing or new; identify start date if existing)</t>
    </r>
  </si>
  <si>
    <r>
      <t xml:space="preserve">Sector
</t>
    </r>
    <r>
      <rPr>
        <b/>
        <sz val="8"/>
        <color rgb="FFFFFFFF"/>
        <rFont val="Arial Black"/>
        <family val="2"/>
      </rPr>
      <t>(Indicate which sectors are targeted, or if cross-cutting)</t>
    </r>
  </si>
  <si>
    <r>
      <t xml:space="preserve">Coordination Plan 
</t>
    </r>
    <r>
      <rPr>
        <sz val="11"/>
        <color theme="0"/>
        <rFont val="Arial Black"/>
        <family val="2"/>
      </rPr>
      <t>(With other Implementing Partners should there be joint output achievement)</t>
    </r>
  </si>
  <si>
    <t>Approximate Budget
(USD)</t>
  </si>
  <si>
    <r>
      <t xml:space="preserve">OUTCOME 1                       </t>
    </r>
    <r>
      <rPr>
        <sz val="11"/>
        <color theme="1"/>
        <rFont val="Calibri"/>
        <family val="2"/>
        <scheme val="minor"/>
      </rPr>
      <t xml:space="preserve">Institutional and regulatory framework for sector coordination strengthened </t>
    </r>
    <r>
      <rPr>
        <b/>
        <sz val="11"/>
        <color theme="1"/>
        <rFont val="Calibri"/>
        <family val="2"/>
        <scheme val="minor"/>
      </rPr>
      <t xml:space="preserve">                         </t>
    </r>
    <r>
      <rPr>
        <b/>
        <u/>
        <sz val="11"/>
        <color theme="1"/>
        <rFont val="Calibri"/>
        <family val="2"/>
        <scheme val="minor"/>
      </rPr>
      <t>Requested support needs</t>
    </r>
    <r>
      <rPr>
        <b/>
        <sz val="11"/>
        <color theme="1"/>
        <rFont val="Calibri"/>
        <family val="2"/>
        <scheme val="minor"/>
      </rPr>
      <t xml:space="preserve">: </t>
    </r>
    <r>
      <rPr>
        <b/>
        <sz val="11"/>
        <color rgb="FFFF0000"/>
        <rFont val="Calibri"/>
        <family val="2"/>
        <scheme val="minor"/>
      </rPr>
      <t>MoE/REMA 1,3,6,</t>
    </r>
    <r>
      <rPr>
        <b/>
        <sz val="11"/>
        <color theme="1"/>
        <rFont val="Calibri"/>
        <family val="2"/>
        <scheme val="minor"/>
      </rPr>
      <t xml:space="preserve">   </t>
    </r>
  </si>
  <si>
    <r>
      <t xml:space="preserve"> </t>
    </r>
    <r>
      <rPr>
        <b/>
        <sz val="11"/>
        <color theme="9" tint="-0.249977111117893"/>
        <rFont val="Calibri"/>
        <family val="2"/>
        <scheme val="minor"/>
      </rPr>
      <t>A technical advisor  to guide overall  implementation of  NDCs across sectors secured</t>
    </r>
  </si>
  <si>
    <t>MoE, REMA</t>
  </si>
  <si>
    <t>Sectors  capaciity and coordination strengthened through embedded experts  ( 5 sectors)</t>
  </si>
  <si>
    <t>MoE, REMA, MINECOFIN</t>
  </si>
  <si>
    <t xml:space="preserve">Expertise developed  in sectors to support the mainstreaming of NDC in medium and long-term sector plans </t>
  </si>
  <si>
    <t xml:space="preserve">Rwanda NDC and its costed implementation plan revised </t>
  </si>
  <si>
    <t>Rwanda NDC and its costed implementation plan revised by 2020/21</t>
  </si>
  <si>
    <t xml:space="preserve">MoE, REMA </t>
  </si>
  <si>
    <r>
      <t xml:space="preserve"> OUTCOME 2                                  </t>
    </r>
    <r>
      <rPr>
        <sz val="11"/>
        <color theme="1"/>
        <rFont val="Calibri"/>
        <family val="2"/>
        <scheme val="minor"/>
      </rPr>
      <t xml:space="preserve">Data collection/management and Measuring, Reporting and Verification (MRV) systems and processes strengthened          </t>
    </r>
    <r>
      <rPr>
        <b/>
        <u/>
        <sz val="11"/>
        <color theme="1"/>
        <rFont val="Calibri"/>
        <family val="2"/>
        <scheme val="minor"/>
      </rPr>
      <t>Request Letter number</t>
    </r>
    <r>
      <rPr>
        <sz val="11"/>
        <color theme="1"/>
        <rFont val="Calibri"/>
        <family val="2"/>
        <scheme val="minor"/>
      </rPr>
      <t xml:space="preserve">:  </t>
    </r>
    <r>
      <rPr>
        <b/>
        <sz val="11"/>
        <color rgb="FFFF0000"/>
        <rFont val="Calibri"/>
        <family val="2"/>
        <scheme val="minor"/>
      </rPr>
      <t>MoE/REMA 2,4,5  Infrustructure, Rwanda Energy Group and Rwanda Transport Development Agency Energy 1,4, 5, Ministry of Agriculture, Rwanda Agriculture Board and National Agriculture Export Board 1, 6, Transport 1, 2, 4 Ministry of Land and Forestry 1,</t>
    </r>
  </si>
  <si>
    <t xml:space="preserve">A strategic framework to track and guide sector engagement and commitment to the NDC developed and made operational </t>
  </si>
  <si>
    <t>MoE , REMA</t>
  </si>
  <si>
    <t xml:space="preserve">Technical and financial support to establish NDC MRV framework, data collection to generate a baseline information and yearly targets secured </t>
  </si>
  <si>
    <t xml:space="preserve">MoE, REMA ,Energy, Transport, Agricultur </t>
  </si>
  <si>
    <t>BEL</t>
  </si>
  <si>
    <t>GER</t>
  </si>
  <si>
    <t>Technical assistance to quantify NDC emission reduction (mitigation)  and adaptation targets as well as the detailed costing for their implementation</t>
  </si>
  <si>
    <t>Energy, Transport, Agriculture</t>
  </si>
  <si>
    <t xml:space="preserve">M&amp;E tools to track the implementation of National Electrification Plan developed
  </t>
  </si>
  <si>
    <t>Technical support secured for  data collection for long term energy planning;</t>
  </si>
  <si>
    <t xml:space="preserve">Energy </t>
  </si>
  <si>
    <t>GER, ICLIE, SNV, FAO</t>
  </si>
  <si>
    <t>Energy Specific Survey (Regular)  conducted mainly focusing on the key indicators to be collected in context of energy statistics, methodology, data analysis and Dissemination.</t>
  </si>
  <si>
    <r>
      <t>Losses in the transmission and distribution networks reduced to 15% b</t>
    </r>
    <r>
      <rPr>
        <sz val="11"/>
        <color rgb="FFFF0000"/>
        <rFont val="Calibri"/>
        <family val="2"/>
        <scheme val="minor"/>
      </rPr>
      <t>y ??</t>
    </r>
  </si>
  <si>
    <t>Energy, Agriculture, Industry and trade, Urbanization and settlement, Environment and Climate change</t>
  </si>
  <si>
    <r>
      <t xml:space="preserve">Carbon emissions reduced by 10%  </t>
    </r>
    <r>
      <rPr>
        <sz val="11"/>
        <color rgb="FFFF0000"/>
        <rFont val="Calibri"/>
        <family val="2"/>
        <scheme val="minor"/>
      </rPr>
      <t>by ??</t>
    </r>
  </si>
  <si>
    <t>Transport Sector performance and M&amp;E tools  developed</t>
  </si>
  <si>
    <t>Models to limit the increase of private motorized transport  developed and implemented</t>
  </si>
  <si>
    <r>
      <t xml:space="preserve">Improved public transport services </t>
    </r>
    <r>
      <rPr>
        <sz val="11"/>
        <color rgb="FFFF0000"/>
        <rFont val="Calibri"/>
        <family val="2"/>
        <scheme val="minor"/>
      </rPr>
      <t>by ???</t>
    </r>
  </si>
  <si>
    <t>ICT integration in public transport enhanced</t>
  </si>
  <si>
    <t xml:space="preserve">Technical assistance to conduct feasibility studies on initiatives or alternative options for commuting trips secured </t>
  </si>
  <si>
    <r>
      <rPr>
        <b/>
        <sz val="11"/>
        <color theme="9" tint="-0.249977111117893"/>
        <rFont val="Calibri"/>
        <family val="2"/>
        <scheme val="minor"/>
      </rPr>
      <t>Technical assistance secured  to conduct feasibility studies on the use of biomass resources for composting and its conflict with other uses including biomass use for cooking and building materials, etc</t>
    </r>
    <r>
      <rPr>
        <b/>
        <sz val="11"/>
        <rFont val="Calibri"/>
        <family val="2"/>
        <scheme val="minor"/>
      </rPr>
      <t>.</t>
    </r>
  </si>
  <si>
    <t xml:space="preserve">Agriculture Secotr performance indicators for NDC and M&amp;E tools are developed
  </t>
  </si>
  <si>
    <t>Technical and Coordination with MININFRA (Energy, settlement) and MINILAF (Forestry) on improving soil fertility management through use of organic fertilizers and liming: the use of compost has been promoted in radical terraces</t>
  </si>
  <si>
    <t>Sustainable, diversified, and climate smart crop practices implemented</t>
  </si>
  <si>
    <t>Technical Assisitance to set up Institutional  systems  (data management system to provide real time information; Capacity building/Training of decentralized level</t>
  </si>
  <si>
    <t>Land and Forestry</t>
  </si>
  <si>
    <t>Technical Assistance  secured  to conduct a research on seedling production, management and value addition of forests species suitability</t>
  </si>
  <si>
    <t>Disaster Risk Profiles developed and disaster risk management enhanced in Rwanda</t>
  </si>
  <si>
    <t xml:space="preserve">Diasaster Risk Management </t>
  </si>
  <si>
    <t>National and sector contingency plan for major hazards/disasters in Rwanda updated and developed</t>
  </si>
  <si>
    <t xml:space="preserve">Public open spaces managed in accordance with SDG guidelines  - updated urban planning documents by incorporating public open space component. </t>
  </si>
  <si>
    <t>Ministry of Infrastructure - Urbanization and Human Settlement</t>
  </si>
  <si>
    <t>Mapping conducted of HHs living in high risk zones in urban areas and propose relocation strategies.</t>
  </si>
  <si>
    <r>
      <t xml:space="preserve">OUTCOME 3                       </t>
    </r>
    <r>
      <rPr>
        <sz val="11"/>
        <color theme="1"/>
        <rFont val="Calibri"/>
        <family val="2"/>
        <scheme val="minor"/>
      </rPr>
      <t xml:space="preserve">Institutional and technical capacity strengthened to develop and implement cross sector NDC priority actions                                  </t>
    </r>
    <r>
      <rPr>
        <b/>
        <u/>
        <sz val="11"/>
        <color theme="1"/>
        <rFont val="Calibri"/>
        <family val="2"/>
        <scheme val="minor"/>
      </rPr>
      <t>Requested support needs:</t>
    </r>
    <r>
      <rPr>
        <sz val="11"/>
        <color theme="1"/>
        <rFont val="Calibri"/>
        <family val="2"/>
        <scheme val="minor"/>
      </rPr>
      <t xml:space="preserve">     </t>
    </r>
    <r>
      <rPr>
        <sz val="11"/>
        <color rgb="FFFF0000"/>
        <rFont val="Calibri"/>
        <family val="2"/>
        <scheme val="minor"/>
      </rPr>
      <t>Ministry of Infrustructure, Rwanda Energy Group and Rwanda Transport Development Agency Energy 2, 3, 4       Ministry of Agriculture, Rwanda Agriculture Board and National Agriculture Export Board 3,4,5, 7,8,9,10  Transport 3,</t>
    </r>
  </si>
  <si>
    <t>Capacity building activities (training/coaching and shadowing) on NDC coordination and monitoring delivered</t>
  </si>
  <si>
    <t>Targets: (Up to 60% of the electricity mix will be renewable in 2024; around 48% of households will have access to electricity from renewable energy sources)</t>
  </si>
  <si>
    <t>MoE</t>
  </si>
  <si>
    <t>Capacitys strengthened to use the tools- EBS tool (Energy Balance Studio), Energy Demand analysis using MAED tool (Model Energy Demand analysis); MESSAGE (Energy Supply Analysis); FINPLAN and WASP</t>
  </si>
  <si>
    <t>Alternative cooking energy promotion strategy formulated and implemented</t>
  </si>
  <si>
    <r>
      <t xml:space="preserve">The number of households depending on firewood as a source of energy for cooking halved to 42% by </t>
    </r>
    <r>
      <rPr>
        <sz val="11"/>
        <color rgb="FFFF0000"/>
        <rFont val="Calibri"/>
        <family val="2"/>
        <scheme val="minor"/>
      </rPr>
      <t>??</t>
    </r>
  </si>
  <si>
    <t>T</t>
  </si>
  <si>
    <t>Weather and climate services and early warning services  for increased resilience developed and implemented</t>
  </si>
  <si>
    <t>Agriculture, MoE and Meteo Rwanda</t>
  </si>
  <si>
    <r>
      <t>I</t>
    </r>
    <r>
      <rPr>
        <b/>
        <sz val="11"/>
        <color theme="9" tint="-0.249977111117893"/>
        <rFont val="Calibri"/>
        <family val="2"/>
        <scheme val="minor"/>
      </rPr>
      <t>NNOVATIVE IRRIGATION TECHNOLOGIES developed and applied</t>
    </r>
  </si>
  <si>
    <r>
      <t xml:space="preserve"> </t>
    </r>
    <r>
      <rPr>
        <b/>
        <sz val="11"/>
        <color theme="9" tint="-0.249977111117893"/>
        <rFont val="Calibri"/>
        <family val="2"/>
        <scheme val="minor"/>
      </rPr>
      <t>Technical assistance for certification secured and applied (greening of export crop through adoption of renewable energy)</t>
    </r>
  </si>
  <si>
    <t>Technical support on development of guidance groundwater use for irrigation secured</t>
  </si>
  <si>
    <t>Technical support to implement measures and techniques related to conservation and water harvesting and intensive agriculture, and promoting existing and new resistant varieties of crops adapted to different bioclimatic soils secured</t>
  </si>
  <si>
    <t>Cost Benefit Analysis to make a case for climate smart practices conducted</t>
  </si>
  <si>
    <t>Technical support for agriculture sector to mainstream climate resilience in planning and budget process</t>
  </si>
  <si>
    <t>Technical Support to  the development and promotion of organic market products</t>
  </si>
  <si>
    <t xml:space="preserve">Capacity strengthened  for national experts (public, private and NGOs including District Forestry Officers) on to implement Sustainable Forest Management </t>
  </si>
  <si>
    <t>Capacity of transport sector strengthened at local and national levels</t>
  </si>
  <si>
    <t xml:space="preserve">Technical expertise to guide implementation of the land use master plans compliance systems, awareness and outreach programs </t>
  </si>
  <si>
    <t xml:space="preserve">Technical Support secured to increase private sector in wood industry participation and adoption of new technologies in wood processing </t>
  </si>
  <si>
    <t>Trainings on disaster risk reduction and management and  sensitization of the Public on DRM through Media conducted</t>
  </si>
  <si>
    <t>Disaster risk reduction and management framework developed and dissemniated</t>
  </si>
  <si>
    <t xml:space="preserve">DRDiasaster Risk Management </t>
  </si>
  <si>
    <r>
      <t xml:space="preserve">OUTCOME 4                            </t>
    </r>
    <r>
      <rPr>
        <sz val="11"/>
        <color theme="1"/>
        <rFont val="Calibri"/>
        <family val="2"/>
        <scheme val="minor"/>
      </rPr>
      <t xml:space="preserve">Financing for national flagship projects (NDC Implementation) accelerated                               </t>
    </r>
    <r>
      <rPr>
        <b/>
        <u/>
        <sz val="11"/>
        <color theme="1"/>
        <rFont val="Calibri"/>
        <family val="2"/>
        <scheme val="minor"/>
      </rPr>
      <t xml:space="preserve">Requested support needs: </t>
    </r>
    <r>
      <rPr>
        <sz val="11"/>
        <color theme="1"/>
        <rFont val="Calibri"/>
        <family val="2"/>
        <scheme val="minor"/>
      </rPr>
      <t xml:space="preserve">  </t>
    </r>
    <r>
      <rPr>
        <sz val="11"/>
        <color rgb="FFFF0000"/>
        <rFont val="Calibri"/>
        <family val="2"/>
        <scheme val="minor"/>
      </rPr>
      <t>Ministry of Infrustructure, Rwanda Energy Group and Rwanda Transport Development Agency Energy 3,                                Ministry of Agriculture, Rwanda Agriculture Board and National Agriculture Export Board 2,</t>
    </r>
  </si>
  <si>
    <t xml:space="preserve">Technical assistance to strengthen cross sector capacity for mobilizing funds including private sector to implement NDCs through the development of flagships (Forestry, Agriculture, Energy) strengthened 
</t>
  </si>
  <si>
    <t>MINECOFIN, FONERWA + sectors</t>
  </si>
  <si>
    <t xml:space="preserve"> Technical Support for prioritization of flagship programs targeted for RM (factors for prioritization include complexity of proposal, perceptions around feasibility of project, potential sources of funding etc.</t>
  </si>
  <si>
    <t xml:space="preserve"> Technical Assistance to develop of a strategy for RM across relevant sectors (Agriculture, Infrastructure, MINILAF</t>
  </si>
  <si>
    <t>Technical support to mobilise and engage private sector into NDC implementation.</t>
  </si>
  <si>
    <t>MINECOFIN, FONERWA</t>
  </si>
  <si>
    <t>Capacity building for sector experts on developing bankable projects;</t>
  </si>
  <si>
    <t>Energy: Development of project proposal and bankable energy efficiency and renewable Projects</t>
  </si>
  <si>
    <t xml:space="preserve">Energy,  </t>
  </si>
  <si>
    <t>Agriculture: Development of climate smart agriculture bankable projects, inclusive of water, nutrients use efficiency, energy and agriculture sector needs;</t>
  </si>
  <si>
    <t>Support development of feasibility studies and consequently bankable Projects on the use of methane gas in Lake Kivu to promote adoption of methane-based power generation (cooking energy/transportation) (NDC, 2017)
+C8</t>
  </si>
  <si>
    <t xml:space="preserve">                                                    </t>
  </si>
  <si>
    <t>MINEMA, MININFRA &amp; RHA, Ministry of Environment, Ministry of Local Government, REMA-FENORWA, GGGI, RwGBO, Private sector, Rwanda Mining Authority, City of Kigali</t>
  </si>
  <si>
    <t>RAB
MINALOC/
LODA
Meteo Rwanda, MoE 
REMA
MINEMA
Districts; CIAT
PASP</t>
  </si>
  <si>
    <t>MINEMA (Lead institution); MINALOC, Districts, MoE/Meteo (Affiliate agencies), MINECOFIN, MINAGRI (Affiliate agencies).</t>
  </si>
  <si>
    <t>MININFRA, REG/EDCL,MoE, MINAGRI, private sector</t>
  </si>
  <si>
    <t>Consultant to support Agriculture and forestry sector for 3 Months ($600*20*3) Plus travel and workshop/consultation expenses; A firm will be needed to conduct a coordinated study to inform optimal use of Biomass among MININFRA, MINAGRI andMoE.</t>
  </si>
  <si>
    <t>MINAGRI and affiliate agencies (RAB, NAEB), MoE,MoE and affiliate agencies (RWAFA) and Districts</t>
  </si>
  <si>
    <t>MINAGRI and affiliate agencies (RAB, NAEB), MoE, MINECOFIN, NISR;MoE and affiliate agencies (RWAFA) and Districts</t>
  </si>
  <si>
    <t>ENR SSP: RLMUA;MoE, MINALOC, MINAGRI, MININFRA and MINICOM, MoE with affiliated institutions</t>
  </si>
  <si>
    <t>ENR SSP: RLMUA;MoE, MINALOC, MINAGRI, MININFRA and MINICOM, MoE with affiliated institutions; City of Kigali and RDB (Main) and private sector</t>
  </si>
  <si>
    <t xml:space="preserve">MoE,MoE, RWFA, MININFRA, REMA, FONERWA, RAB, RLUMA, civil society, districts, Private Sector, MINALOC </t>
  </si>
  <si>
    <t>New seedlings (native species) identified for propagation; Capacity of national experts for improved forestry management strengthened; Optimal use of Biomass achieved through effective coordination byMoE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</si>
</sst>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quot;$&quot;#,##0;[Red]\-&quot;$&quot;#,##0"/>
    <numFmt numFmtId="166" formatCode="&quot;$&quot;#,##0.00;[Red]\-&quot;$&quot;#,##0.00"/>
    <numFmt numFmtId="167" formatCode="[$-F800]dddd\,\ mmmm\ dd\,\ yyyy"/>
    <numFmt numFmtId="168" formatCode="_([$USD]\ * #,##0_);_([$USD]\ * \(#,##0\);_([$USD]\ * &quot;-&quot;_);_(@_)"/>
    <numFmt numFmtId="169" formatCode="_(&quot;$&quot;* #,##0_);_(&quot;$&quot;* \(#,##0\);_(&quot;$&quot;* &quot;-&quot;??_);_(@_)"/>
  </numFmts>
  <fonts count="42" x14ac:knownFonts="1">
    <font>
      <sz val="11"/>
      <color theme="1"/>
      <name val="Calibri"/>
      <family val="2"/>
      <scheme val="minor"/>
    </font>
    <font>
      <b/>
      <sz val="11"/>
      <color theme="1"/>
      <name val="Calibri"/>
      <family val="2"/>
      <scheme val="minor"/>
    </font>
    <font>
      <b/>
      <sz val="11"/>
      <color rgb="FFFFFFFF"/>
      <name val="Arial Black"/>
      <family val="2"/>
    </font>
    <font>
      <sz val="11"/>
      <name val="Calibri"/>
      <family val="2"/>
      <scheme val="minor"/>
    </font>
    <font>
      <b/>
      <sz val="10"/>
      <color rgb="FFFFFFFF"/>
      <name val="Arial Black"/>
      <family val="2"/>
    </font>
    <font>
      <b/>
      <sz val="11"/>
      <color theme="0"/>
      <name val="Arial Black"/>
      <family val="2"/>
    </font>
    <font>
      <b/>
      <sz val="10"/>
      <color theme="0"/>
      <name val="Calibri"/>
      <family val="2"/>
      <scheme val="minor"/>
    </font>
    <font>
      <b/>
      <sz val="10"/>
      <color theme="0"/>
      <name val="Arial Black"/>
      <family val="2"/>
    </font>
    <font>
      <sz val="11"/>
      <color theme="0"/>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0"/>
      <color rgb="FF000000"/>
      <name val="Arial"/>
      <family val="2"/>
    </font>
    <font>
      <b/>
      <sz val="10"/>
      <color rgb="FFFFFFFF"/>
      <name val="Arial"/>
      <family val="2"/>
    </font>
    <font>
      <sz val="11"/>
      <color rgb="FFFF0000"/>
      <name val="Calibri"/>
      <family val="2"/>
      <scheme val="minor"/>
    </font>
    <font>
      <b/>
      <sz val="11"/>
      <name val="Calibri"/>
      <family val="2"/>
      <scheme val="minor"/>
    </font>
    <font>
      <b/>
      <sz val="11"/>
      <color rgb="FFFF0000"/>
      <name val="Calibri"/>
      <family val="2"/>
      <scheme val="minor"/>
    </font>
    <font>
      <b/>
      <sz val="8"/>
      <color theme="0"/>
      <name val="Arial Black"/>
      <family val="2"/>
    </font>
    <font>
      <sz val="8"/>
      <color theme="0"/>
      <name val="Arial Black"/>
      <family val="2"/>
    </font>
    <font>
      <b/>
      <sz val="8"/>
      <color rgb="FFFFFFFF"/>
      <name val="Arial Black"/>
      <family val="2"/>
    </font>
    <font>
      <sz val="11"/>
      <color theme="0"/>
      <name val="Arial Black"/>
      <family val="2"/>
    </font>
    <font>
      <b/>
      <u/>
      <sz val="11"/>
      <color theme="1"/>
      <name val="Calibri"/>
      <family val="2"/>
      <scheme val="minor"/>
    </font>
    <font>
      <sz val="11"/>
      <color theme="9" tint="-0.249977111117893"/>
      <name val="Calibri"/>
      <family val="2"/>
      <scheme val="minor"/>
    </font>
    <font>
      <b/>
      <sz val="11"/>
      <color theme="9" tint="-0.249977111117893"/>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name val="Arial"/>
      <family val="2"/>
    </font>
    <font>
      <b/>
      <i/>
      <sz val="10"/>
      <name val="Calibri"/>
      <family val="2"/>
      <scheme val="minor"/>
    </font>
    <font>
      <sz val="10"/>
      <color rgb="FF000000"/>
      <name val="Calibri"/>
      <family val="2"/>
      <scheme val="minor"/>
    </font>
    <font>
      <b/>
      <sz val="11"/>
      <color theme="0"/>
      <name val="Calibri"/>
      <family val="2"/>
      <scheme val="minor"/>
    </font>
    <font>
      <sz val="12"/>
      <color theme="1"/>
      <name val="Calibri"/>
      <family val="2"/>
      <scheme val="minor"/>
    </font>
    <font>
      <sz val="16"/>
      <color theme="0"/>
      <name val="Arial Black"/>
      <family val="2"/>
    </font>
    <font>
      <b/>
      <i/>
      <sz val="12"/>
      <color theme="0"/>
      <name val="Calibri"/>
      <family val="2"/>
      <scheme val="minor"/>
    </font>
    <font>
      <sz val="12"/>
      <name val="Calibri"/>
      <family val="2"/>
      <scheme val="minor"/>
    </font>
    <font>
      <sz val="12"/>
      <color rgb="FFFF0000"/>
      <name val="Calibri"/>
      <family val="2"/>
      <scheme val="minor"/>
    </font>
    <font>
      <b/>
      <sz val="16"/>
      <color theme="0"/>
      <name val="Calibri"/>
      <family val="2"/>
      <scheme val="minor"/>
    </font>
    <font>
      <sz val="12"/>
      <color theme="0"/>
      <name val="Calibri"/>
      <family val="2"/>
      <scheme val="minor"/>
    </font>
    <font>
      <b/>
      <sz val="12"/>
      <color theme="0"/>
      <name val="Calibri"/>
      <family val="2"/>
      <scheme val="minor"/>
    </font>
    <font>
      <b/>
      <sz val="12"/>
      <color theme="1"/>
      <name val="Calibri"/>
      <family val="2"/>
      <scheme val="minor"/>
    </font>
    <font>
      <sz val="10"/>
      <color theme="1"/>
      <name val="Arial"/>
      <family val="2"/>
    </font>
  </fonts>
  <fills count="2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4"/>
        <bgColor indexed="64"/>
      </patternFill>
    </fill>
    <fill>
      <patternFill patternType="solid">
        <fgColor theme="3" tint="-0.499984740745262"/>
        <bgColor indexed="64"/>
      </patternFill>
    </fill>
    <fill>
      <patternFill patternType="solid">
        <fgColor theme="1" tint="0.499984740745262"/>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theme="3"/>
        <bgColor indexed="64"/>
      </patternFill>
    </fill>
    <fill>
      <patternFill patternType="solid">
        <fgColor rgb="FF00206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thin">
        <color auto="1"/>
      </left>
      <right/>
      <top style="medium">
        <color indexed="64"/>
      </top>
      <bottom style="medium">
        <color indexed="64"/>
      </bottom>
      <diagonal/>
    </border>
  </borders>
  <cellStyleXfs count="8">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cellStyleXfs>
  <cellXfs count="273">
    <xf numFmtId="0" fontId="0" fillId="0" borderId="0" xfId="0"/>
    <xf numFmtId="0" fontId="12"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0" fillId="7" borderId="1" xfId="0" applyFill="1" applyBorder="1" applyAlignment="1">
      <alignment horizontal="left" vertical="top" wrapText="1"/>
    </xf>
    <xf numFmtId="0" fontId="12" fillId="6" borderId="8" xfId="0" applyFont="1" applyFill="1" applyBorder="1" applyAlignment="1">
      <alignment horizontal="center" vertical="center" wrapText="1"/>
    </xf>
    <xf numFmtId="0" fontId="0" fillId="19" borderId="1" xfId="0" applyFill="1" applyBorder="1" applyAlignment="1">
      <alignment vertical="center" wrapText="1"/>
    </xf>
    <xf numFmtId="0" fontId="3" fillId="19" borderId="1" xfId="0" applyFont="1"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0" fontId="0" fillId="7" borderId="1" xfId="0"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0" fillId="18" borderId="1" xfId="0" applyFill="1" applyBorder="1" applyAlignment="1">
      <alignment vertical="center" wrapText="1"/>
    </xf>
    <xf numFmtId="0" fontId="15" fillId="7"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0" fontId="3" fillId="5" borderId="1" xfId="0" applyFont="1" applyFill="1" applyBorder="1" applyAlignment="1">
      <alignment horizontal="left" vertical="center" wrapText="1"/>
    </xf>
    <xf numFmtId="0" fontId="0" fillId="19" borderId="2" xfId="0" applyFill="1" applyBorder="1" applyAlignment="1">
      <alignment horizontal="left" vertical="center" wrapText="1"/>
    </xf>
    <xf numFmtId="0" fontId="23" fillId="5" borderId="1" xfId="0" applyFont="1" applyFill="1" applyBorder="1" applyAlignment="1">
      <alignment horizontal="left" vertical="center" wrapText="1"/>
    </xf>
    <xf numFmtId="0" fontId="23" fillId="7"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0" fillId="5" borderId="2" xfId="0" applyFill="1" applyBorder="1" applyAlignment="1">
      <alignment horizontal="center" vertical="center" wrapText="1"/>
    </xf>
    <xf numFmtId="0" fontId="23" fillId="5" borderId="2"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24" fillId="0" borderId="0" xfId="0" applyFont="1" applyAlignment="1">
      <alignment vertical="center" wrapText="1"/>
    </xf>
    <xf numFmtId="0" fontId="24" fillId="0" borderId="0" xfId="0" applyFont="1" applyAlignment="1">
      <alignment vertical="top" wrapText="1"/>
    </xf>
    <xf numFmtId="0" fontId="24" fillId="0" borderId="0" xfId="0" applyFont="1" applyAlignment="1">
      <alignment horizontal="center" vertical="top" wrapText="1"/>
    </xf>
    <xf numFmtId="0" fontId="26" fillId="5" borderId="1" xfId="0" applyFont="1" applyFill="1" applyBorder="1" applyAlignment="1">
      <alignment horizontal="left" vertical="top" wrapText="1"/>
    </xf>
    <xf numFmtId="0" fontId="24" fillId="5" borderId="1" xfId="0" applyFont="1" applyFill="1" applyBorder="1" applyAlignment="1">
      <alignment horizontal="left" wrapText="1"/>
    </xf>
    <xf numFmtId="0" fontId="24" fillId="5" borderId="1" xfId="0" applyFont="1" applyFill="1" applyBorder="1" applyAlignment="1">
      <alignment horizontal="center" vertical="center" wrapText="1"/>
    </xf>
    <xf numFmtId="0" fontId="24" fillId="0" borderId="0" xfId="0" applyFont="1" applyAlignment="1">
      <alignment wrapText="1"/>
    </xf>
    <xf numFmtId="0" fontId="24" fillId="16"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6" borderId="1" xfId="0" applyFont="1" applyFill="1" applyBorder="1" applyAlignment="1">
      <alignment horizontal="left" vertical="top" wrapText="1"/>
    </xf>
    <xf numFmtId="0" fontId="26" fillId="6" borderId="1" xfId="0" applyFont="1" applyFill="1" applyBorder="1" applyAlignment="1">
      <alignment horizontal="left" vertical="top" wrapText="1"/>
    </xf>
    <xf numFmtId="0" fontId="24" fillId="6" borderId="1" xfId="0" applyFont="1" applyFill="1" applyBorder="1" applyAlignment="1">
      <alignment horizontal="left" wrapText="1"/>
    </xf>
    <xf numFmtId="0" fontId="24" fillId="6"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center" wrapText="1"/>
    </xf>
    <xf numFmtId="0" fontId="24" fillId="0" borderId="0" xfId="0" applyFont="1" applyAlignment="1">
      <alignment horizontal="left" wrapText="1"/>
    </xf>
    <xf numFmtId="0" fontId="24" fillId="0" borderId="0" xfId="0" applyFont="1" applyAlignment="1">
      <alignment horizontal="center" vertical="center" wrapText="1"/>
    </xf>
    <xf numFmtId="0" fontId="26" fillId="6" borderId="1" xfId="0" applyFont="1" applyFill="1" applyBorder="1" applyAlignment="1">
      <alignment horizontal="left" wrapText="1"/>
    </xf>
    <xf numFmtId="0" fontId="26"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6" fillId="4" borderId="1" xfId="0" applyFont="1" applyFill="1" applyBorder="1" applyAlignment="1">
      <alignment horizontal="center" wrapText="1"/>
    </xf>
    <xf numFmtId="0" fontId="26" fillId="4" borderId="1" xfId="0" applyFont="1" applyFill="1" applyBorder="1" applyAlignment="1">
      <alignment horizontal="left" wrapText="1"/>
    </xf>
    <xf numFmtId="0" fontId="26" fillId="4" borderId="1"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4" borderId="1" xfId="0" applyFont="1" applyFill="1" applyBorder="1" applyAlignment="1">
      <alignment vertical="top" wrapText="1"/>
    </xf>
    <xf numFmtId="165" fontId="26" fillId="4" borderId="1" xfId="0" applyNumberFormat="1" applyFont="1" applyFill="1" applyBorder="1" applyAlignment="1">
      <alignment horizontal="left" vertical="top" wrapText="1"/>
    </xf>
    <xf numFmtId="0" fontId="26" fillId="17" borderId="1" xfId="0" applyFont="1" applyFill="1" applyBorder="1" applyAlignment="1">
      <alignment horizontal="left" wrapText="1"/>
    </xf>
    <xf numFmtId="0" fontId="26" fillId="17" borderId="1" xfId="0" applyFont="1" applyFill="1" applyBorder="1" applyAlignment="1">
      <alignment horizontal="center" vertical="center" wrapText="1"/>
    </xf>
    <xf numFmtId="0" fontId="26" fillId="17" borderId="1" xfId="0" applyFont="1" applyFill="1" applyBorder="1" applyAlignment="1">
      <alignment wrapText="1"/>
    </xf>
    <xf numFmtId="0" fontId="26" fillId="17" borderId="1" xfId="0" applyFont="1" applyFill="1" applyBorder="1" applyAlignment="1">
      <alignment horizontal="center" wrapText="1"/>
    </xf>
    <xf numFmtId="0" fontId="26" fillId="8" borderId="1" xfId="0" applyFont="1" applyFill="1" applyBorder="1" applyAlignment="1">
      <alignment horizontal="left" vertical="top" wrapText="1"/>
    </xf>
    <xf numFmtId="0" fontId="26" fillId="8" borderId="1" xfId="0" applyFont="1" applyFill="1" applyBorder="1" applyAlignment="1">
      <alignment vertical="top" wrapText="1"/>
    </xf>
    <xf numFmtId="0" fontId="26" fillId="8" borderId="1" xfId="0" applyFont="1" applyFill="1" applyBorder="1" applyAlignment="1">
      <alignment horizontal="center" wrapText="1"/>
    </xf>
    <xf numFmtId="3" fontId="26" fillId="8" borderId="1" xfId="0" applyNumberFormat="1" applyFont="1" applyFill="1" applyBorder="1" applyAlignment="1">
      <alignment horizontal="left" vertical="top" wrapText="1"/>
    </xf>
    <xf numFmtId="0" fontId="26" fillId="16" borderId="1" xfId="0" applyFont="1" applyFill="1" applyBorder="1" applyAlignment="1">
      <alignment horizontal="left" wrapText="1"/>
    </xf>
    <xf numFmtId="0" fontId="26"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165" fontId="26" fillId="8" borderId="1" xfId="0" applyNumberFormat="1" applyFont="1" applyFill="1" applyBorder="1" applyAlignment="1">
      <alignment horizontal="left" vertical="top" wrapText="1"/>
    </xf>
    <xf numFmtId="0" fontId="26" fillId="16" borderId="1" xfId="0" applyFont="1" applyFill="1" applyBorder="1" applyAlignment="1">
      <alignment horizontal="left" vertical="top" wrapText="1"/>
    </xf>
    <xf numFmtId="0" fontId="26" fillId="9" borderId="1" xfId="0" applyFont="1" applyFill="1" applyBorder="1" applyAlignment="1">
      <alignment horizontal="left" vertical="top" wrapText="1"/>
    </xf>
    <xf numFmtId="0" fontId="26" fillId="9" borderId="1" xfId="0" applyFont="1" applyFill="1" applyBorder="1" applyAlignment="1">
      <alignment horizontal="left" wrapText="1"/>
    </xf>
    <xf numFmtId="0" fontId="26" fillId="9" borderId="1" xfId="0" applyFont="1" applyFill="1" applyBorder="1" applyAlignment="1">
      <alignment horizontal="center" vertical="center" wrapText="1"/>
    </xf>
    <xf numFmtId="0" fontId="26" fillId="9" borderId="1" xfId="0" applyFont="1" applyFill="1" applyBorder="1" applyAlignment="1">
      <alignment wrapText="1"/>
    </xf>
    <xf numFmtId="0" fontId="26" fillId="9" borderId="1" xfId="0" applyFont="1" applyFill="1" applyBorder="1" applyAlignment="1">
      <alignment horizontal="center" wrapText="1"/>
    </xf>
    <xf numFmtId="0" fontId="26" fillId="10" borderId="1" xfId="0" applyFont="1" applyFill="1" applyBorder="1" applyAlignment="1">
      <alignment horizontal="left" vertical="top" wrapText="1"/>
    </xf>
    <xf numFmtId="0" fontId="26" fillId="10" borderId="1" xfId="0" applyFont="1" applyFill="1" applyBorder="1" applyAlignment="1">
      <alignment wrapText="1"/>
    </xf>
    <xf numFmtId="0" fontId="26" fillId="19" borderId="1" xfId="0" applyFont="1" applyFill="1" applyBorder="1" applyAlignment="1">
      <alignment horizontal="left" vertical="top" wrapText="1"/>
    </xf>
    <xf numFmtId="165" fontId="26" fillId="19" borderId="1" xfId="0" applyNumberFormat="1" applyFont="1" applyFill="1" applyBorder="1" applyAlignment="1">
      <alignment horizontal="left" vertical="top" wrapText="1"/>
    </xf>
    <xf numFmtId="0" fontId="26" fillId="19" borderId="1" xfId="0" applyFont="1" applyFill="1" applyBorder="1" applyAlignment="1">
      <alignment horizontal="left" wrapText="1"/>
    </xf>
    <xf numFmtId="0" fontId="26" fillId="19" borderId="1" xfId="0" applyFont="1" applyFill="1" applyBorder="1" applyAlignment="1">
      <alignment horizontal="center" vertical="center" wrapText="1"/>
    </xf>
    <xf numFmtId="166" fontId="26" fillId="6" borderId="1" xfId="0" applyNumberFormat="1" applyFont="1" applyFill="1" applyBorder="1" applyAlignment="1">
      <alignment horizontal="left" vertical="top" wrapText="1"/>
    </xf>
    <xf numFmtId="0" fontId="12" fillId="5" borderId="7" xfId="0" applyFont="1" applyFill="1" applyBorder="1" applyAlignment="1">
      <alignment horizontal="center" vertical="center" wrapText="1"/>
    </xf>
    <xf numFmtId="9" fontId="24" fillId="6" borderId="1" xfId="0" applyNumberFormat="1" applyFont="1" applyFill="1" applyBorder="1" applyAlignment="1">
      <alignment horizontal="left" vertical="top" wrapText="1"/>
    </xf>
    <xf numFmtId="10" fontId="24" fillId="6" borderId="1" xfId="0" applyNumberFormat="1" applyFont="1" applyFill="1" applyBorder="1" applyAlignment="1">
      <alignment horizontal="left" vertical="top" wrapText="1"/>
    </xf>
    <xf numFmtId="0" fontId="26" fillId="16" borderId="1" xfId="0" applyFont="1" applyFill="1" applyBorder="1" applyAlignment="1">
      <alignment vertical="top" wrapText="1"/>
    </xf>
    <xf numFmtId="0" fontId="26" fillId="10" borderId="7" xfId="0" applyFont="1" applyFill="1" applyBorder="1" applyAlignment="1">
      <alignment horizontal="left" vertical="top" wrapText="1"/>
    </xf>
    <xf numFmtId="0" fontId="26" fillId="10" borderId="2" xfId="0" applyFont="1" applyFill="1" applyBorder="1" applyAlignment="1">
      <alignment horizontal="left" vertical="top" wrapText="1"/>
    </xf>
    <xf numFmtId="0" fontId="30" fillId="5" borderId="1" xfId="0" applyFont="1" applyFill="1" applyBorder="1" applyAlignment="1">
      <alignment horizontal="left" vertical="top" wrapText="1"/>
    </xf>
    <xf numFmtId="0" fontId="30" fillId="6" borderId="1" xfId="0" applyFont="1" applyFill="1" applyBorder="1" applyAlignment="1">
      <alignment horizontal="left" vertical="top" wrapText="1"/>
    </xf>
    <xf numFmtId="0" fontId="12" fillId="4" borderId="8" xfId="0" applyFont="1" applyFill="1" applyBorder="1" applyAlignment="1">
      <alignment horizontal="center" vertical="center" wrapText="1"/>
    </xf>
    <xf numFmtId="0" fontId="26" fillId="17" borderId="8" xfId="0" applyFont="1" applyFill="1" applyBorder="1" applyAlignment="1">
      <alignment wrapText="1"/>
    </xf>
    <xf numFmtId="0" fontId="28" fillId="8" borderId="8" xfId="0" applyFont="1" applyFill="1" applyBorder="1" applyAlignment="1">
      <alignment horizontal="center" vertical="center" wrapText="1"/>
    </xf>
    <xf numFmtId="0" fontId="26" fillId="9" borderId="8" xfId="0" applyFont="1" applyFill="1" applyBorder="1" applyAlignment="1">
      <alignment wrapText="1"/>
    </xf>
    <xf numFmtId="0" fontId="26" fillId="19" borderId="8" xfId="0" applyFont="1" applyFill="1" applyBorder="1" applyAlignment="1">
      <alignment horizontal="left" vertical="top" wrapText="1"/>
    </xf>
    <xf numFmtId="0" fontId="26" fillId="10" borderId="8" xfId="0" applyFont="1" applyFill="1" applyBorder="1" applyAlignment="1">
      <alignment wrapText="1"/>
    </xf>
    <xf numFmtId="0" fontId="6" fillId="14" borderId="1" xfId="0" applyFont="1" applyFill="1" applyBorder="1" applyAlignment="1" applyProtection="1">
      <alignment horizontal="center" vertical="top" wrapText="1"/>
      <protection locked="0"/>
    </xf>
    <xf numFmtId="0" fontId="24" fillId="5" borderId="1" xfId="0" applyFont="1" applyFill="1" applyBorder="1" applyAlignment="1">
      <alignment horizontal="center" vertical="top" wrapText="1"/>
    </xf>
    <xf numFmtId="165" fontId="26" fillId="4" borderId="1" xfId="0" applyNumberFormat="1" applyFont="1" applyFill="1" applyBorder="1" applyAlignment="1">
      <alignment vertical="top" wrapText="1"/>
    </xf>
    <xf numFmtId="0" fontId="29" fillId="8" borderId="1" xfId="0" applyFont="1" applyFill="1" applyBorder="1" applyAlignment="1">
      <alignment horizontal="left" vertical="top"/>
    </xf>
    <xf numFmtId="0" fontId="26" fillId="8" borderId="1" xfId="0" applyFont="1" applyFill="1" applyBorder="1" applyAlignment="1">
      <alignment horizontal="left" wrapText="1"/>
    </xf>
    <xf numFmtId="0" fontId="32" fillId="0" borderId="0" xfId="0" applyFont="1" applyAlignment="1">
      <alignment vertical="center" wrapText="1"/>
    </xf>
    <xf numFmtId="0" fontId="32" fillId="21" borderId="0" xfId="0" applyFont="1" applyFill="1" applyAlignment="1">
      <alignment vertical="center" wrapText="1"/>
    </xf>
    <xf numFmtId="167" fontId="35" fillId="0" borderId="0" xfId="0" applyNumberFormat="1" applyFont="1" applyAlignment="1" applyProtection="1">
      <alignment horizontal="center" vertical="center" wrapText="1"/>
      <protection locked="0"/>
    </xf>
    <xf numFmtId="167" fontId="35" fillId="0" borderId="0" xfId="0" applyNumberFormat="1" applyFont="1" applyAlignment="1" applyProtection="1">
      <alignment vertical="center" wrapText="1"/>
      <protection locked="0"/>
    </xf>
    <xf numFmtId="0" fontId="36" fillId="0" borderId="0" xfId="0" applyFont="1" applyAlignment="1">
      <alignment vertical="center" wrapText="1"/>
    </xf>
    <xf numFmtId="0" fontId="0" fillId="0" borderId="0" xfId="0" applyAlignment="1">
      <alignment vertical="center"/>
    </xf>
    <xf numFmtId="0" fontId="39" fillId="23" borderId="0" xfId="0" applyFont="1" applyFill="1" applyAlignment="1">
      <alignment vertical="center" wrapText="1"/>
    </xf>
    <xf numFmtId="0" fontId="32" fillId="10" borderId="0" xfId="0" applyFont="1" applyFill="1" applyAlignment="1">
      <alignment horizontal="center" vertical="center" wrapText="1"/>
    </xf>
    <xf numFmtId="0" fontId="31" fillId="22" borderId="0" xfId="0" applyFont="1" applyFill="1" applyAlignment="1">
      <alignment horizontal="center" vertical="center"/>
    </xf>
    <xf numFmtId="0" fontId="31" fillId="25" borderId="0" xfId="0" applyFont="1" applyFill="1" applyAlignment="1">
      <alignment horizontal="center" vertical="center"/>
    </xf>
    <xf numFmtId="0" fontId="32" fillId="25" borderId="0" xfId="0" applyFont="1" applyFill="1" applyAlignment="1">
      <alignment horizontal="center" vertical="center" wrapText="1"/>
    </xf>
    <xf numFmtId="168" fontId="32" fillId="25" borderId="0" xfId="0" applyNumberFormat="1" applyFont="1" applyFill="1" applyAlignment="1">
      <alignment horizontal="center" vertical="center" wrapText="1"/>
    </xf>
    <xf numFmtId="0" fontId="32" fillId="25" borderId="0" xfId="0" applyFont="1" applyFill="1" applyAlignment="1">
      <alignment vertical="center" wrapText="1"/>
    </xf>
    <xf numFmtId="0" fontId="0" fillId="0" borderId="1" xfId="0" applyBorder="1" applyAlignment="1">
      <alignment vertical="center" wrapText="1"/>
    </xf>
    <xf numFmtId="0" fontId="0" fillId="0" borderId="1" xfId="0" applyBorder="1"/>
    <xf numFmtId="0" fontId="8" fillId="26" borderId="1" xfId="0" applyFont="1" applyFill="1" applyBorder="1" applyAlignment="1">
      <alignment vertical="center" wrapText="1"/>
    </xf>
    <xf numFmtId="164" fontId="24" fillId="5" borderId="1" xfId="6" applyFont="1" applyFill="1" applyBorder="1" applyAlignment="1">
      <alignment vertical="top" wrapText="1"/>
    </xf>
    <xf numFmtId="164" fontId="26" fillId="6" borderId="1" xfId="6" applyFont="1" applyFill="1" applyBorder="1" applyAlignment="1">
      <alignment vertical="top" wrapText="1"/>
    </xf>
    <xf numFmtId="164" fontId="26" fillId="17" borderId="1" xfId="6" applyFont="1" applyFill="1" applyBorder="1" applyAlignment="1">
      <alignment vertical="top" wrapText="1"/>
    </xf>
    <xf numFmtId="164" fontId="26" fillId="8" borderId="1" xfId="6" applyFont="1" applyFill="1" applyBorder="1" applyAlignment="1">
      <alignment vertical="top" wrapText="1"/>
    </xf>
    <xf numFmtId="164" fontId="26" fillId="19" borderId="1" xfId="6" applyFont="1" applyFill="1" applyBorder="1" applyAlignment="1">
      <alignment vertical="top" wrapText="1"/>
    </xf>
    <xf numFmtId="0" fontId="39" fillId="0" borderId="0" xfId="0" applyFont="1" applyAlignment="1">
      <alignment vertical="center" wrapText="1"/>
    </xf>
    <xf numFmtId="0" fontId="32" fillId="0" borderId="0" xfId="0" applyFont="1" applyAlignment="1">
      <alignment horizontal="center" vertical="center" wrapText="1"/>
    </xf>
    <xf numFmtId="0" fontId="39" fillId="24" borderId="0" xfId="0" applyFont="1" applyFill="1" applyAlignment="1">
      <alignment horizontal="center" vertical="center" wrapText="1"/>
    </xf>
    <xf numFmtId="0" fontId="41" fillId="0" borderId="1" xfId="0" applyFont="1" applyBorder="1" applyAlignment="1">
      <alignment horizontal="left" vertical="top" wrapText="1"/>
    </xf>
    <xf numFmtId="0" fontId="41" fillId="0" borderId="1" xfId="0" applyFont="1" applyBorder="1" applyAlignment="1">
      <alignment horizontal="center" vertical="center"/>
    </xf>
    <xf numFmtId="0" fontId="41" fillId="0" borderId="1" xfId="0" applyFont="1" applyBorder="1" applyAlignment="1">
      <alignment wrapText="1"/>
    </xf>
    <xf numFmtId="0" fontId="38" fillId="22" borderId="0" xfId="0" applyFont="1" applyFill="1" applyAlignment="1">
      <alignment horizontal="left" vertical="center" wrapText="1"/>
    </xf>
    <xf numFmtId="0" fontId="32" fillId="10" borderId="0" xfId="0" applyFont="1" applyFill="1" applyAlignment="1">
      <alignment vertical="center" wrapText="1"/>
    </xf>
    <xf numFmtId="169" fontId="32" fillId="10" borderId="0" xfId="6" applyNumberFormat="1" applyFont="1" applyFill="1" applyAlignment="1">
      <alignment horizontal="center" vertical="center" wrapText="1"/>
    </xf>
    <xf numFmtId="0" fontId="40" fillId="10" borderId="0" xfId="0" applyFont="1" applyFill="1" applyAlignment="1">
      <alignment horizontal="center" vertical="center" wrapText="1"/>
    </xf>
    <xf numFmtId="169" fontId="40" fillId="10" borderId="0" xfId="6" applyNumberFormat="1" applyFont="1" applyFill="1" applyAlignment="1">
      <alignment horizontal="center" vertical="center" wrapText="1"/>
    </xf>
    <xf numFmtId="9" fontId="32" fillId="10" borderId="0" xfId="7" applyFont="1" applyFill="1" applyAlignment="1">
      <alignment vertical="center" wrapText="1"/>
    </xf>
    <xf numFmtId="0" fontId="32" fillId="27" borderId="0" xfId="0" applyFont="1" applyFill="1" applyAlignment="1">
      <alignment vertical="center" wrapText="1"/>
    </xf>
    <xf numFmtId="0" fontId="27" fillId="19" borderId="1" xfId="0" applyFont="1" applyFill="1" applyBorder="1" applyAlignment="1">
      <alignment horizontal="center" vertical="center" wrapText="1"/>
    </xf>
    <xf numFmtId="0" fontId="26" fillId="19" borderId="8" xfId="0" applyFont="1" applyFill="1" applyBorder="1" applyAlignment="1">
      <alignment horizontal="left" wrapText="1"/>
    </xf>
    <xf numFmtId="0" fontId="26" fillId="10" borderId="12" xfId="0" applyFont="1" applyFill="1" applyBorder="1" applyAlignment="1">
      <alignment horizontal="left" vertical="top" wrapText="1"/>
    </xf>
    <xf numFmtId="3" fontId="24" fillId="5" borderId="1" xfId="0" applyNumberFormat="1" applyFont="1" applyFill="1" applyBorder="1" applyAlignment="1">
      <alignment horizontal="center" vertical="center" wrapText="1"/>
    </xf>
    <xf numFmtId="166" fontId="26" fillId="6" borderId="1" xfId="0" applyNumberFormat="1" applyFont="1" applyFill="1" applyBorder="1" applyAlignment="1">
      <alignment horizontal="center" vertical="center" wrapText="1"/>
    </xf>
    <xf numFmtId="165" fontId="26" fillId="4" borderId="1" xfId="0" applyNumberFormat="1" applyFont="1" applyFill="1" applyBorder="1" applyAlignment="1">
      <alignment horizontal="center" vertical="center" wrapText="1"/>
    </xf>
    <xf numFmtId="3" fontId="26" fillId="8" borderId="1" xfId="0" applyNumberFormat="1" applyFont="1" applyFill="1" applyBorder="1" applyAlignment="1">
      <alignment horizontal="center" vertical="center" wrapText="1"/>
    </xf>
    <xf numFmtId="165" fontId="26" fillId="8" borderId="1" xfId="0" applyNumberFormat="1" applyFont="1" applyFill="1" applyBorder="1" applyAlignment="1">
      <alignment horizontal="center" vertical="center" wrapText="1"/>
    </xf>
    <xf numFmtId="165" fontId="26" fillId="19" borderId="1" xfId="0" applyNumberFormat="1" applyFont="1" applyFill="1" applyBorder="1" applyAlignment="1">
      <alignment horizontal="center" vertical="center" wrapText="1"/>
    </xf>
    <xf numFmtId="0" fontId="31" fillId="0" borderId="0" xfId="0" applyFont="1" applyAlignment="1">
      <alignment horizontal="center" vertical="center"/>
    </xf>
    <xf numFmtId="0" fontId="40" fillId="0" borderId="0" xfId="0" applyFont="1" applyAlignment="1">
      <alignment horizontal="center" vertical="center" wrapText="1"/>
    </xf>
    <xf numFmtId="9" fontId="32" fillId="0" borderId="0" xfId="7" applyFont="1" applyAlignment="1">
      <alignment vertical="center" wrapText="1"/>
    </xf>
    <xf numFmtId="169" fontId="40" fillId="0" borderId="0" xfId="6" applyNumberFormat="1" applyFont="1" applyAlignment="1">
      <alignment horizontal="center" vertical="center" wrapText="1"/>
    </xf>
    <xf numFmtId="3" fontId="24" fillId="0" borderId="0" xfId="0" applyNumberFormat="1" applyFont="1" applyAlignment="1">
      <alignment horizontal="left" wrapText="1"/>
    </xf>
    <xf numFmtId="0" fontId="31" fillId="22" borderId="0" xfId="0" applyFont="1" applyFill="1" applyAlignment="1">
      <alignment horizontal="center" vertical="center" wrapText="1"/>
    </xf>
    <xf numFmtId="0" fontId="39" fillId="23" borderId="0" xfId="0" applyFont="1" applyFill="1" applyAlignment="1">
      <alignment horizontal="center" vertical="center" wrapText="1"/>
    </xf>
    <xf numFmtId="0" fontId="26" fillId="5" borderId="1" xfId="0" applyFont="1" applyFill="1" applyBorder="1" applyAlignment="1">
      <alignment horizontal="center" vertical="center" wrapText="1"/>
    </xf>
    <xf numFmtId="164" fontId="26" fillId="9" borderId="1" xfId="6" applyFont="1" applyFill="1" applyBorder="1" applyAlignment="1">
      <alignment vertical="top" wrapText="1"/>
    </xf>
    <xf numFmtId="0" fontId="26" fillId="4" borderId="1" xfId="0" applyFont="1" applyFill="1" applyBorder="1" applyAlignment="1">
      <alignment horizontal="left" vertical="top" wrapText="1"/>
    </xf>
    <xf numFmtId="164" fontId="26" fillId="4" borderId="1" xfId="6" applyFont="1" applyFill="1" applyBorder="1" applyAlignment="1">
      <alignment vertical="top" wrapText="1"/>
    </xf>
    <xf numFmtId="0" fontId="24" fillId="5" borderId="1" xfId="0" applyFont="1" applyFill="1" applyBorder="1" applyAlignment="1">
      <alignment horizontal="left" vertical="top" wrapText="1"/>
    </xf>
    <xf numFmtId="0" fontId="26" fillId="17" borderId="1" xfId="0" applyFont="1" applyFill="1" applyBorder="1" applyAlignment="1">
      <alignment horizontal="left" vertical="top" wrapText="1"/>
    </xf>
    <xf numFmtId="0" fontId="23" fillId="5" borderId="7"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23" fillId="19" borderId="1" xfId="0" applyFont="1" applyFill="1" applyBorder="1" applyAlignment="1">
      <alignment horizontal="left" vertical="center" wrapText="1"/>
    </xf>
    <xf numFmtId="0" fontId="0" fillId="19" borderId="1" xfId="0" applyFill="1" applyBorder="1" applyAlignment="1">
      <alignment horizontal="left" vertical="center" wrapText="1"/>
    </xf>
    <xf numFmtId="0" fontId="0" fillId="19" borderId="1" xfId="0" applyFill="1" applyBorder="1" applyAlignment="1">
      <alignment horizontal="center" vertical="center" wrapText="1"/>
    </xf>
    <xf numFmtId="0" fontId="23" fillId="18" borderId="1" xfId="0" applyFont="1" applyFill="1" applyBorder="1" applyAlignment="1">
      <alignment horizontal="left" vertical="center" wrapText="1"/>
    </xf>
    <xf numFmtId="0" fontId="0" fillId="18" borderId="1" xfId="0" applyFill="1" applyBorder="1" applyAlignment="1">
      <alignment horizontal="left" vertical="center" wrapText="1"/>
    </xf>
    <xf numFmtId="0" fontId="0" fillId="18" borderId="1" xfId="0" applyFill="1" applyBorder="1" applyAlignment="1">
      <alignment horizontal="center" vertical="center" wrapText="1"/>
    </xf>
    <xf numFmtId="0" fontId="3" fillId="18" borderId="1" xfId="0" applyFont="1" applyFill="1" applyBorder="1" applyAlignment="1">
      <alignment horizontal="left" vertical="center" wrapText="1"/>
    </xf>
    <xf numFmtId="0" fontId="39" fillId="21" borderId="0" xfId="0" applyFont="1" applyFill="1" applyAlignment="1">
      <alignment horizontal="center" vertical="center" wrapText="1"/>
    </xf>
    <xf numFmtId="0" fontId="39" fillId="23" borderId="0" xfId="0" applyFont="1" applyFill="1" applyAlignment="1">
      <alignment horizontal="center" vertical="center" wrapText="1"/>
    </xf>
    <xf numFmtId="0" fontId="33" fillId="21" borderId="13" xfId="0" applyFont="1" applyFill="1" applyBorder="1" applyAlignment="1">
      <alignment horizontal="center" vertical="center" wrapText="1"/>
    </xf>
    <xf numFmtId="0" fontId="33" fillId="21" borderId="14" xfId="0" applyFont="1" applyFill="1" applyBorder="1" applyAlignment="1">
      <alignment horizontal="center" vertical="center" wrapText="1"/>
    </xf>
    <xf numFmtId="0" fontId="33" fillId="21" borderId="6" xfId="0" applyFont="1" applyFill="1" applyBorder="1" applyAlignment="1">
      <alignment horizontal="center" vertical="center" wrapText="1"/>
    </xf>
    <xf numFmtId="0" fontId="33" fillId="21" borderId="15" xfId="0" applyFont="1" applyFill="1" applyBorder="1" applyAlignment="1">
      <alignment horizontal="center" vertical="center" wrapText="1"/>
    </xf>
    <xf numFmtId="0" fontId="34" fillId="22" borderId="5" xfId="0" applyFont="1" applyFill="1" applyBorder="1" applyAlignment="1">
      <alignment horizontal="center" vertical="center" wrapText="1"/>
    </xf>
    <xf numFmtId="0" fontId="34" fillId="22" borderId="6" xfId="0" applyFont="1" applyFill="1" applyBorder="1" applyAlignment="1">
      <alignment horizontal="center" vertical="center" wrapText="1"/>
    </xf>
    <xf numFmtId="0" fontId="34" fillId="22" borderId="9" xfId="0" applyFont="1" applyFill="1" applyBorder="1" applyAlignment="1">
      <alignment horizontal="center" vertical="center" wrapText="1"/>
    </xf>
    <xf numFmtId="167" fontId="35" fillId="0" borderId="16" xfId="0" applyNumberFormat="1" applyFont="1" applyBorder="1" applyAlignment="1" applyProtection="1">
      <alignment horizontal="center" vertical="center" wrapText="1"/>
      <protection locked="0"/>
    </xf>
    <xf numFmtId="167" fontId="35" fillId="0" borderId="15" xfId="0" applyNumberFormat="1" applyFont="1" applyBorder="1" applyAlignment="1" applyProtection="1">
      <alignment horizontal="center" vertical="center" wrapText="1"/>
      <protection locked="0"/>
    </xf>
    <xf numFmtId="0" fontId="37" fillId="21" borderId="0" xfId="0" applyFont="1" applyFill="1" applyAlignment="1">
      <alignment horizontal="center" vertical="center" wrapText="1"/>
    </xf>
    <xf numFmtId="164" fontId="26" fillId="5" borderId="7" xfId="6" applyFont="1" applyFill="1" applyBorder="1" applyAlignment="1">
      <alignment horizontal="center" vertical="top" wrapText="1"/>
    </xf>
    <xf numFmtId="164" fontId="26" fillId="5" borderId="4" xfId="6" applyFont="1" applyFill="1" applyBorder="1" applyAlignment="1">
      <alignment horizontal="center" vertical="top" wrapText="1"/>
    </xf>
    <xf numFmtId="164" fontId="26" fillId="5" borderId="2" xfId="6" applyFont="1" applyFill="1" applyBorder="1" applyAlignment="1">
      <alignment horizontal="center" vertical="top" wrapText="1"/>
    </xf>
    <xf numFmtId="0" fontId="26" fillId="5" borderId="7" xfId="0" applyFont="1" applyFill="1" applyBorder="1" applyAlignment="1">
      <alignment horizontal="center" vertical="top" wrapText="1"/>
    </xf>
    <xf numFmtId="0" fontId="26" fillId="5" borderId="2" xfId="0" applyFont="1" applyFill="1" applyBorder="1" applyAlignment="1">
      <alignment horizontal="center" vertical="top" wrapText="1"/>
    </xf>
    <xf numFmtId="0" fontId="26" fillId="5" borderId="7"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5" borderId="7" xfId="0" applyFont="1" applyFill="1" applyBorder="1" applyAlignment="1">
      <alignment horizontal="center" vertical="top" wrapText="1"/>
    </xf>
    <xf numFmtId="0" fontId="24" fillId="5" borderId="2" xfId="0" applyFont="1" applyFill="1" applyBorder="1" applyAlignment="1">
      <alignment horizontal="center" vertical="top" wrapText="1"/>
    </xf>
    <xf numFmtId="0" fontId="24" fillId="5" borderId="7" xfId="0" applyFont="1" applyFill="1" applyBorder="1" applyAlignment="1">
      <alignment horizontal="center" wrapText="1"/>
    </xf>
    <xf numFmtId="0" fontId="24" fillId="5" borderId="2" xfId="0" applyFont="1" applyFill="1" applyBorder="1" applyAlignment="1">
      <alignment horizontal="center" wrapText="1"/>
    </xf>
    <xf numFmtId="0" fontId="26" fillId="5" borderId="4" xfId="0" applyFont="1" applyFill="1" applyBorder="1" applyAlignment="1">
      <alignment horizontal="center" vertical="top"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top" wrapText="1"/>
    </xf>
    <xf numFmtId="0" fontId="27" fillId="5" borderId="1" xfId="0" applyFont="1" applyFill="1" applyBorder="1" applyAlignment="1">
      <alignment horizontal="center" vertical="center" wrapText="1"/>
    </xf>
    <xf numFmtId="166" fontId="26" fillId="6" borderId="7" xfId="0" applyNumberFormat="1" applyFont="1" applyFill="1" applyBorder="1" applyAlignment="1">
      <alignment horizontal="left" vertical="top" wrapText="1"/>
    </xf>
    <xf numFmtId="166" fontId="26" fillId="6" borderId="4" xfId="0" applyNumberFormat="1" applyFont="1" applyFill="1" applyBorder="1" applyAlignment="1">
      <alignment horizontal="left" vertical="top" wrapText="1"/>
    </xf>
    <xf numFmtId="166" fontId="26" fillId="6" borderId="2" xfId="0" applyNumberFormat="1" applyFont="1" applyFill="1" applyBorder="1" applyAlignment="1">
      <alignment horizontal="left" vertical="top" wrapText="1"/>
    </xf>
    <xf numFmtId="165" fontId="26" fillId="4" borderId="7" xfId="0" applyNumberFormat="1" applyFont="1" applyFill="1" applyBorder="1" applyAlignment="1">
      <alignment horizontal="left" vertical="top" wrapText="1"/>
    </xf>
    <xf numFmtId="165" fontId="26" fillId="4" borderId="4" xfId="0" applyNumberFormat="1" applyFont="1" applyFill="1" applyBorder="1" applyAlignment="1">
      <alignment horizontal="left" vertical="top" wrapText="1"/>
    </xf>
    <xf numFmtId="165" fontId="26" fillId="4" borderId="2" xfId="0" applyNumberFormat="1" applyFont="1" applyFill="1" applyBorder="1" applyAlignment="1">
      <alignment horizontal="left" vertical="top" wrapText="1"/>
    </xf>
    <xf numFmtId="0" fontId="26" fillId="8" borderId="7" xfId="0" applyFont="1" applyFill="1" applyBorder="1" applyAlignment="1">
      <alignment horizontal="left" vertical="top" wrapText="1"/>
    </xf>
    <xf numFmtId="0" fontId="26" fillId="8" borderId="2" xfId="0" applyFont="1" applyFill="1" applyBorder="1" applyAlignment="1">
      <alignment horizontal="left" vertical="top" wrapText="1"/>
    </xf>
    <xf numFmtId="0" fontId="4" fillId="11" borderId="7"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13" fillId="12" borderId="2" xfId="0" applyFont="1" applyFill="1" applyBorder="1" applyAlignment="1">
      <alignment horizontal="center" vertical="center" wrapText="1"/>
    </xf>
    <xf numFmtId="164" fontId="26" fillId="9" borderId="1" xfId="6" applyFont="1" applyFill="1" applyBorder="1" applyAlignment="1">
      <alignment vertical="top" wrapText="1"/>
    </xf>
    <xf numFmtId="0" fontId="27" fillId="8"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13" fillId="12" borderId="1" xfId="0" applyFont="1" applyFill="1" applyBorder="1" applyAlignment="1">
      <alignment horizontal="center" vertical="top" wrapText="1"/>
    </xf>
    <xf numFmtId="0" fontId="13" fillId="12" borderId="1" xfId="0" applyFont="1" applyFill="1" applyBorder="1" applyAlignment="1">
      <alignment vertical="top" wrapText="1"/>
    </xf>
    <xf numFmtId="0" fontId="7" fillId="14" borderId="1" xfId="0" applyFont="1" applyFill="1" applyBorder="1" applyAlignment="1">
      <alignment horizontal="center" vertical="top" wrapText="1"/>
    </xf>
    <xf numFmtId="0" fontId="7" fillId="13" borderId="1" xfId="0" applyFont="1" applyFill="1" applyBorder="1" applyAlignment="1">
      <alignment horizontal="center" vertical="center" wrapText="1"/>
    </xf>
    <xf numFmtId="0" fontId="4" fillId="11" borderId="7" xfId="0" applyFont="1" applyFill="1" applyBorder="1" applyAlignment="1">
      <alignment horizontal="center" vertical="center"/>
    </xf>
    <xf numFmtId="0" fontId="4" fillId="11" borderId="4" xfId="0" applyFont="1" applyFill="1" applyBorder="1" applyAlignment="1">
      <alignment horizontal="center" vertical="center"/>
    </xf>
    <xf numFmtId="0" fontId="4" fillId="11" borderId="2" xfId="0" applyFont="1" applyFill="1" applyBorder="1" applyAlignment="1">
      <alignment horizontal="center"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top" wrapText="1"/>
    </xf>
    <xf numFmtId="0" fontId="13" fillId="12" borderId="8" xfId="0" applyFont="1" applyFill="1" applyBorder="1" applyAlignment="1">
      <alignment horizontal="center" vertical="top" wrapText="1"/>
    </xf>
    <xf numFmtId="0" fontId="24" fillId="5" borderId="7" xfId="0" applyFont="1" applyFill="1" applyBorder="1" applyAlignment="1">
      <alignment horizontal="left" vertical="top" wrapText="1"/>
    </xf>
    <xf numFmtId="0" fontId="24" fillId="5" borderId="4" xfId="0" applyFont="1" applyFill="1" applyBorder="1" applyAlignment="1">
      <alignment horizontal="left" vertical="top" wrapText="1"/>
    </xf>
    <xf numFmtId="0" fontId="24" fillId="5" borderId="2" xfId="0" applyFont="1" applyFill="1" applyBorder="1" applyAlignment="1">
      <alignment horizontal="left" vertical="top" wrapText="1"/>
    </xf>
    <xf numFmtId="0" fontId="4" fillId="15" borderId="1" xfId="0" applyFont="1" applyFill="1" applyBorder="1" applyAlignment="1">
      <alignment horizontal="center" vertical="center" wrapText="1"/>
    </xf>
    <xf numFmtId="164" fontId="24" fillId="5" borderId="7" xfId="6" applyFont="1" applyFill="1" applyBorder="1" applyAlignment="1">
      <alignment vertical="top" wrapText="1"/>
    </xf>
    <xf numFmtId="164" fontId="24" fillId="5" borderId="4" xfId="6" applyFont="1" applyFill="1" applyBorder="1" applyAlignment="1">
      <alignment vertical="top" wrapText="1"/>
    </xf>
    <xf numFmtId="164" fontId="24" fillId="5" borderId="2" xfId="6" applyFont="1" applyFill="1" applyBorder="1" applyAlignment="1">
      <alignment vertical="top" wrapText="1"/>
    </xf>
    <xf numFmtId="164" fontId="26" fillId="4" borderId="1" xfId="6" applyFont="1" applyFill="1" applyBorder="1" applyAlignment="1">
      <alignment vertical="top" wrapText="1"/>
    </xf>
    <xf numFmtId="0" fontId="24" fillId="5" borderId="1" xfId="0" applyFont="1" applyFill="1" applyBorder="1" applyAlignment="1">
      <alignment horizontal="left" vertical="top" wrapText="1"/>
    </xf>
    <xf numFmtId="0" fontId="30" fillId="5" borderId="10" xfId="0" applyFont="1" applyFill="1" applyBorder="1" applyAlignment="1">
      <alignment horizontal="left" vertical="top" wrapText="1"/>
    </xf>
    <xf numFmtId="0" fontId="30" fillId="5" borderId="11" xfId="0" applyFont="1" applyFill="1" applyBorder="1" applyAlignment="1">
      <alignment horizontal="left" vertical="top" wrapText="1"/>
    </xf>
    <xf numFmtId="0" fontId="30" fillId="5" borderId="12" xfId="0" applyFont="1" applyFill="1" applyBorder="1" applyAlignment="1">
      <alignment horizontal="left" vertical="top" wrapText="1"/>
    </xf>
    <xf numFmtId="0" fontId="26" fillId="17" borderId="1" xfId="0" applyFont="1" applyFill="1" applyBorder="1" applyAlignment="1">
      <alignment horizontal="left" vertical="top" wrapText="1"/>
    </xf>
    <xf numFmtId="0" fontId="13" fillId="12" borderId="1"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3" xfId="0" applyBorder="1" applyAlignment="1">
      <alignment horizontal="center"/>
    </xf>
    <xf numFmtId="0" fontId="0" fillId="0" borderId="8" xfId="0" applyBorder="1" applyAlignment="1">
      <alignment horizontal="center"/>
    </xf>
    <xf numFmtId="0" fontId="0" fillId="0" borderId="7" xfId="0" applyBorder="1" applyAlignment="1">
      <alignment horizontal="left" vertical="center"/>
    </xf>
    <xf numFmtId="0" fontId="0" fillId="0" borderId="2" xfId="0" applyBorder="1" applyAlignment="1">
      <alignment horizontal="left" vertical="center"/>
    </xf>
    <xf numFmtId="0" fontId="0" fillId="18" borderId="7" xfId="0"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3" fillId="5" borderId="7" xfId="0" applyFont="1" applyFill="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3" fillId="5" borderId="7"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23" fillId="19" borderId="1" xfId="0" applyFont="1" applyFill="1" applyBorder="1" applyAlignment="1">
      <alignment horizontal="left" vertical="center" wrapText="1"/>
    </xf>
    <xf numFmtId="0" fontId="0" fillId="19" borderId="1" xfId="0" applyFill="1" applyBorder="1" applyAlignment="1">
      <alignment horizontal="left" vertical="center" wrapText="1"/>
    </xf>
    <xf numFmtId="0" fontId="0" fillId="19" borderId="1" xfId="0" applyFill="1" applyBorder="1" applyAlignment="1">
      <alignment horizontal="center" vertical="center" wrapText="1"/>
    </xf>
    <xf numFmtId="0" fontId="2" fillId="20" borderId="1" xfId="0" applyFont="1" applyFill="1" applyBorder="1" applyAlignment="1">
      <alignment horizontal="center" vertical="center" wrapText="1"/>
    </xf>
    <xf numFmtId="0" fontId="23" fillId="18" borderId="1" xfId="0" applyFont="1" applyFill="1" applyBorder="1" applyAlignment="1">
      <alignment horizontal="left" vertical="center" wrapText="1"/>
    </xf>
    <xf numFmtId="0" fontId="0" fillId="18" borderId="1" xfId="0" applyFill="1" applyBorder="1" applyAlignment="1">
      <alignment horizontal="left" vertical="center" wrapText="1"/>
    </xf>
    <xf numFmtId="0" fontId="3" fillId="18" borderId="1" xfId="0" applyFont="1" applyFill="1" applyBorder="1" applyAlignment="1">
      <alignment horizontal="center" vertical="center" wrapText="1"/>
    </xf>
    <xf numFmtId="0" fontId="0" fillId="18" borderId="1" xfId="0" applyFill="1" applyBorder="1" applyAlignment="1">
      <alignment horizontal="center" vertical="center" wrapText="1"/>
    </xf>
    <xf numFmtId="0" fontId="3" fillId="18"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18" borderId="1" xfId="0" applyFont="1" applyFill="1" applyBorder="1" applyAlignment="1">
      <alignment horizontal="left" vertical="center" wrapText="1"/>
    </xf>
    <xf numFmtId="0" fontId="0" fillId="7" borderId="1" xfId="0" applyFill="1" applyBorder="1" applyAlignment="1">
      <alignment horizontal="center" vertical="center" wrapText="1"/>
    </xf>
    <xf numFmtId="0" fontId="1" fillId="5"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0" fillId="7" borderId="1" xfId="0" applyFill="1" applyBorder="1" applyAlignment="1">
      <alignment horizontal="left"/>
    </xf>
    <xf numFmtId="0" fontId="22" fillId="7" borderId="1" xfId="0" applyFont="1" applyFill="1" applyBorder="1" applyAlignment="1">
      <alignment horizontal="left" vertical="top" wrapText="1"/>
    </xf>
    <xf numFmtId="0" fontId="0" fillId="7" borderId="1" xfId="0" applyFill="1" applyBorder="1" applyAlignment="1">
      <alignment horizontal="left" vertical="center" wrapText="1"/>
    </xf>
    <xf numFmtId="0" fontId="3" fillId="19" borderId="7" xfId="0" applyFont="1" applyFill="1" applyBorder="1" applyAlignment="1">
      <alignment horizontal="left" vertical="center" wrapText="1"/>
    </xf>
    <xf numFmtId="0" fontId="0" fillId="19" borderId="7" xfId="0" applyFill="1" applyBorder="1" applyAlignment="1">
      <alignment horizontal="center" vertical="center" wrapText="1"/>
    </xf>
    <xf numFmtId="0" fontId="0" fillId="19" borderId="7" xfId="0" applyFill="1" applyBorder="1" applyAlignment="1">
      <alignment horizontal="left" vertical="center" wrapText="1"/>
    </xf>
    <xf numFmtId="0" fontId="1" fillId="19" borderId="1" xfId="0" applyFont="1" applyFill="1" applyBorder="1" applyAlignment="1">
      <alignment horizontal="left" vertical="center" wrapText="1"/>
    </xf>
  </cellXfs>
  <cellStyles count="8">
    <cellStyle name="Currency" xfId="6" builtinId="4"/>
    <cellStyle name="Followed Hyperlink" xfId="4" builtinId="9" hidden="1"/>
    <cellStyle name="Followed Hyperlink" xfId="2" builtinId="9" hidden="1"/>
    <cellStyle name="Hyperlink" xfId="3" builtinId="8" hidden="1"/>
    <cellStyle name="Hyperlink" xfId="1" builtinId="8" hidden="1"/>
    <cellStyle name="Normal" xfId="0" builtinId="0"/>
    <cellStyle name="Normal 2" xfId="5"/>
    <cellStyle name="Percent" xfId="7"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ysClr val="windowText" lastClr="000000">
                    <a:lumMod val="65000"/>
                    <a:lumOff val="35000"/>
                  </a:sysClr>
                </a:solidFill>
                <a:latin typeface="+mn-lt"/>
                <a:ea typeface="+mn-ea"/>
                <a:cs typeface="+mn-cs"/>
              </a:defRPr>
            </a:pPr>
            <a:r>
              <a:rPr lang="en-US" sz="1800" b="1"/>
              <a:t>Budget Estimates per Sector</a:t>
            </a:r>
          </a:p>
        </c:rich>
      </c:tx>
      <c:layout>
        <c:manualLayout>
          <c:xMode val="edge"/>
          <c:yMode val="edge"/>
          <c:x val="0.3342505040386099"/>
          <c:y val="3.5742670782421136E-3"/>
        </c:manualLayout>
      </c:layout>
      <c:overlay val="0"/>
      <c:spPr>
        <a:noFill/>
        <a:ln>
          <a:noFill/>
        </a:ln>
        <a:effectLst/>
      </c:spPr>
    </c:title>
    <c:autoTitleDeleted val="0"/>
    <c:plotArea>
      <c:layout>
        <c:manualLayout>
          <c:layoutTarget val="inner"/>
          <c:xMode val="edge"/>
          <c:yMode val="edge"/>
          <c:x val="3.6427290213947472E-2"/>
          <c:y val="0.25349597699647825"/>
          <c:w val="0.46270105639526571"/>
          <c:h val="0.6060603351975794"/>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4AAF-4713-AC1F-85CB1EE27A13}"/>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4AAF-4713-AC1F-85CB1EE27A13}"/>
              </c:ext>
            </c:extLst>
          </c:dPt>
          <c:dPt>
            <c:idx val="2"/>
            <c:bubble3D val="0"/>
            <c:spPr>
              <a:solidFill>
                <a:srgbClr val="00B050"/>
              </a:solidFill>
              <a:ln w="19050">
                <a:solidFill>
                  <a:schemeClr val="lt1"/>
                </a:solidFill>
              </a:ln>
              <a:effectLst/>
            </c:spPr>
            <c:extLst xmlns:c16r2="http://schemas.microsoft.com/office/drawing/2015/06/chart">
              <c:ext xmlns:c16="http://schemas.microsoft.com/office/drawing/2014/chart" uri="{C3380CC4-5D6E-409C-BE32-E72D297353CC}">
                <c16:uniqueId val="{00000005-4AAF-4713-AC1F-85CB1EE27A13}"/>
              </c:ext>
            </c:extLst>
          </c:dPt>
          <c:dPt>
            <c:idx val="3"/>
            <c:bubble3D val="0"/>
            <c:spPr>
              <a:solidFill>
                <a:schemeClr val="tx1">
                  <a:lumMod val="50000"/>
                  <a:lumOff val="5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4AAF-4713-AC1F-85CB1EE27A13}"/>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4AAF-4713-AC1F-85CB1EE27A13}"/>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4AAF-4713-AC1F-85CB1EE27A13}"/>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4AAF-4713-AC1F-85CB1EE27A13}"/>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4AAF-4713-AC1F-85CB1EE27A13}"/>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4AAF-4713-AC1F-85CB1EE27A13}"/>
              </c:ext>
            </c:extLst>
          </c:dPt>
          <c:dPt>
            <c:idx val="9"/>
            <c:bubble3D val="0"/>
            <c:spPr>
              <a:solidFill>
                <a:schemeClr val="accent1">
                  <a:lumMod val="5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3-4AAF-4713-AC1F-85CB1EE27A13}"/>
              </c:ext>
            </c:extLst>
          </c:dPt>
          <c:dPt>
            <c:idx val="10"/>
            <c:bubble3D val="0"/>
            <c:spPr>
              <a:solidFill>
                <a:schemeClr val="accent5">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5-4AAF-4713-AC1F-85CB1EE27A13}"/>
              </c:ext>
            </c:extLst>
          </c:dPt>
          <c:dLbls>
            <c:dLbl>
              <c:idx val="0"/>
              <c:layout>
                <c:manualLayout>
                  <c:x val="1.9999996500438058E-2"/>
                  <c:y val="-1.7464414536443557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AAF-4713-AC1F-85CB1EE27A13}"/>
                </c:ext>
              </c:extLst>
            </c:dLbl>
            <c:dLbl>
              <c:idx val="1"/>
              <c:layout>
                <c:manualLayout>
                  <c:x val="6.8888876834842197E-2"/>
                  <c:y val="8.7322072682217786E-3"/>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AAF-4713-AC1F-85CB1EE27A13}"/>
                </c:ext>
              </c:extLst>
            </c:dLbl>
            <c:dLbl>
              <c:idx val="10"/>
              <c:layout>
                <c:manualLayout>
                  <c:x val="-4.8888880334404222E-2"/>
                  <c:y val="-2.0375150292517484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4AAF-4713-AC1F-85CB1EE27A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Dashboard!$C$75:$C$83</c:f>
              <c:strCache>
                <c:ptCount val="9"/>
                <c:pt idx="0">
                  <c:v>Environment</c:v>
                </c:pt>
                <c:pt idx="1">
                  <c:v>Energy</c:v>
                </c:pt>
                <c:pt idx="2">
                  <c:v>Transport</c:v>
                </c:pt>
                <c:pt idx="3">
                  <c:v>Settlement</c:v>
                </c:pt>
                <c:pt idx="4">
                  <c:v>Agriculture</c:v>
                </c:pt>
                <c:pt idx="5">
                  <c:v>Land</c:v>
                </c:pt>
                <c:pt idx="6">
                  <c:v>Forest</c:v>
                </c:pt>
                <c:pt idx="7">
                  <c:v>DRM</c:v>
                </c:pt>
                <c:pt idx="8">
                  <c:v>Cross-cutting</c:v>
                </c:pt>
              </c:strCache>
            </c:strRef>
          </c:cat>
          <c:val>
            <c:numRef>
              <c:f>Dashboard!$F$75:$F$83</c:f>
              <c:numCache>
                <c:formatCode>_("$"* #,##0_);_("$"* \(#,##0\);_("$"* "-"??_);_(@_)</c:formatCode>
                <c:ptCount val="9"/>
                <c:pt idx="0">
                  <c:v>750000</c:v>
                </c:pt>
                <c:pt idx="1">
                  <c:v>4500000</c:v>
                </c:pt>
                <c:pt idx="2">
                  <c:v>3000000</c:v>
                </c:pt>
                <c:pt idx="3">
                  <c:v>4500000</c:v>
                </c:pt>
                <c:pt idx="4">
                  <c:v>37219600</c:v>
                </c:pt>
                <c:pt idx="5">
                  <c:v>11467500</c:v>
                </c:pt>
                <c:pt idx="6">
                  <c:v>1500000</c:v>
                </c:pt>
                <c:pt idx="7">
                  <c:v>1500000</c:v>
                </c:pt>
                <c:pt idx="8">
                  <c:v>250000</c:v>
                </c:pt>
              </c:numCache>
            </c:numRef>
          </c:val>
          <c:extLst xmlns:c16r2="http://schemas.microsoft.com/office/drawing/2015/06/chart">
            <c:ext xmlns:c16="http://schemas.microsoft.com/office/drawing/2014/chart" uri="{C3380CC4-5D6E-409C-BE32-E72D297353CC}">
              <c16:uniqueId val="{00000016-4AAF-4713-AC1F-85CB1EE27A1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152859055352795"/>
          <c:y val="0.16889073196433649"/>
          <c:w val="0.31119136995732866"/>
          <c:h val="0.7481188988993062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Outputs per </a:t>
            </a:r>
            <a:r>
              <a:rPr lang="en-US" sz="1800" b="1" baseline="0"/>
              <a:t>sector</a:t>
            </a:r>
            <a:endParaRPr lang="en-US" sz="1800" b="1"/>
          </a:p>
        </c:rich>
      </c:tx>
      <c:overlay val="0"/>
      <c:spPr>
        <a:noFill/>
        <a:ln>
          <a:noFill/>
        </a:ln>
        <a:effectLst/>
      </c:spPr>
    </c:title>
    <c:autoTitleDeleted val="0"/>
    <c:plotArea>
      <c:layout/>
      <c:barChart>
        <c:barDir val="col"/>
        <c:grouping val="stacked"/>
        <c:varyColors val="0"/>
        <c:ser>
          <c:idx val="0"/>
          <c:order val="0"/>
          <c:tx>
            <c:strRef>
              <c:f>Dashboard!$D$74</c:f>
              <c:strCache>
                <c:ptCount val="1"/>
                <c:pt idx="0">
                  <c:v>Planned</c:v>
                </c:pt>
              </c:strCache>
            </c:strRef>
          </c:tx>
          <c:spPr>
            <a:solidFill>
              <a:schemeClr val="tx2">
                <a:lumMod val="50000"/>
              </a:schemeClr>
            </a:solidFill>
            <a:ln>
              <a:noFill/>
            </a:ln>
            <a:effectLst/>
          </c:spPr>
          <c:invertIfNegative val="0"/>
          <c:cat>
            <c:strRef>
              <c:f>Dashboard!$C$75:$C$83</c:f>
              <c:strCache>
                <c:ptCount val="9"/>
                <c:pt idx="0">
                  <c:v>Environment</c:v>
                </c:pt>
                <c:pt idx="1">
                  <c:v>Energy</c:v>
                </c:pt>
                <c:pt idx="2">
                  <c:v>Transport</c:v>
                </c:pt>
                <c:pt idx="3">
                  <c:v>Settlement</c:v>
                </c:pt>
                <c:pt idx="4">
                  <c:v>Agriculture</c:v>
                </c:pt>
                <c:pt idx="5">
                  <c:v>Land</c:v>
                </c:pt>
                <c:pt idx="6">
                  <c:v>Forest</c:v>
                </c:pt>
                <c:pt idx="7">
                  <c:v>DRM</c:v>
                </c:pt>
                <c:pt idx="8">
                  <c:v>Cross-cutting</c:v>
                </c:pt>
              </c:strCache>
            </c:strRef>
          </c:cat>
          <c:val>
            <c:numRef>
              <c:f>Dashboard!$D$75:$D$83</c:f>
              <c:numCache>
                <c:formatCode>General</c:formatCode>
                <c:ptCount val="9"/>
                <c:pt idx="0">
                  <c:v>3</c:v>
                </c:pt>
                <c:pt idx="1">
                  <c:v>3</c:v>
                </c:pt>
                <c:pt idx="2">
                  <c:v>5</c:v>
                </c:pt>
                <c:pt idx="3">
                  <c:v>3</c:v>
                </c:pt>
                <c:pt idx="4">
                  <c:v>6</c:v>
                </c:pt>
                <c:pt idx="5">
                  <c:v>1</c:v>
                </c:pt>
                <c:pt idx="6">
                  <c:v>2</c:v>
                </c:pt>
                <c:pt idx="7">
                  <c:v>1</c:v>
                </c:pt>
                <c:pt idx="8">
                  <c:v>1</c:v>
                </c:pt>
              </c:numCache>
            </c:numRef>
          </c:val>
          <c:extLst xmlns:c16r2="http://schemas.microsoft.com/office/drawing/2015/06/chart">
            <c:ext xmlns:c16="http://schemas.microsoft.com/office/drawing/2014/chart" uri="{C3380CC4-5D6E-409C-BE32-E72D297353CC}">
              <c16:uniqueId val="{00000000-431F-4144-9AE6-DEC15CAA0BD7}"/>
            </c:ext>
          </c:extLst>
        </c:ser>
        <c:dLbls>
          <c:showLegendKey val="0"/>
          <c:showVal val="0"/>
          <c:showCatName val="0"/>
          <c:showSerName val="0"/>
          <c:showPercent val="0"/>
          <c:showBubbleSize val="0"/>
        </c:dLbls>
        <c:gapWidth val="150"/>
        <c:overlap val="100"/>
        <c:axId val="106386944"/>
        <c:axId val="106388480"/>
      </c:barChart>
      <c:catAx>
        <c:axId val="10638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388480"/>
        <c:crosses val="autoZero"/>
        <c:auto val="1"/>
        <c:lblAlgn val="ctr"/>
        <c:lblOffset val="100"/>
        <c:noMultiLvlLbl val="0"/>
      </c:catAx>
      <c:valAx>
        <c:axId val="106388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386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Outcomes per</a:t>
            </a:r>
            <a:r>
              <a:rPr lang="en-US" sz="1800" b="1" baseline="0"/>
              <a:t> Support Theme</a:t>
            </a:r>
            <a:endParaRPr lang="en-US" sz="1800" b="1"/>
          </a:p>
        </c:rich>
      </c:tx>
      <c:overlay val="0"/>
      <c:spPr>
        <a:noFill/>
        <a:ln>
          <a:noFill/>
        </a:ln>
        <a:effectLst/>
      </c:spPr>
    </c:title>
    <c:autoTitleDeleted val="0"/>
    <c:plotArea>
      <c:layout/>
      <c:barChart>
        <c:barDir val="col"/>
        <c:grouping val="clustered"/>
        <c:varyColors val="0"/>
        <c:ser>
          <c:idx val="0"/>
          <c:order val="0"/>
          <c:spPr>
            <a:solidFill>
              <a:schemeClr val="tx2">
                <a:lumMod val="50000"/>
              </a:schemeClr>
            </a:solidFill>
            <a:ln>
              <a:noFill/>
            </a:ln>
            <a:effectLst/>
          </c:spPr>
          <c:invertIfNegative val="0"/>
          <c:cat>
            <c:strRef>
              <c:f>Dashboard!$I$75:$I$78</c:f>
              <c:strCache>
                <c:ptCount val="4"/>
                <c:pt idx="0">
                  <c:v>Policy / governance</c:v>
                </c:pt>
                <c:pt idx="1">
                  <c:v>Data / Reporting</c:v>
                </c:pt>
                <c:pt idx="2">
                  <c:v>Institutional / Technical Capacity</c:v>
                </c:pt>
                <c:pt idx="3">
                  <c:v>Project Financing</c:v>
                </c:pt>
              </c:strCache>
            </c:strRef>
          </c:cat>
          <c:val>
            <c:numRef>
              <c:f>Dashboard!$J$75:$J$78</c:f>
              <c:numCache>
                <c:formatCode>General</c:formatCode>
                <c:ptCount val="4"/>
                <c:pt idx="0">
                  <c:v>2</c:v>
                </c:pt>
                <c:pt idx="1">
                  <c:v>11</c:v>
                </c:pt>
                <c:pt idx="2">
                  <c:v>15</c:v>
                </c:pt>
                <c:pt idx="3">
                  <c:v>10</c:v>
                </c:pt>
              </c:numCache>
            </c:numRef>
          </c:val>
          <c:extLst xmlns:c16r2="http://schemas.microsoft.com/office/drawing/2015/06/chart">
            <c:ext xmlns:c16="http://schemas.microsoft.com/office/drawing/2014/chart" uri="{C3380CC4-5D6E-409C-BE32-E72D297353CC}">
              <c16:uniqueId val="{00000000-B2C7-44A5-BF61-AF0A81B7B590}"/>
            </c:ext>
          </c:extLst>
        </c:ser>
        <c:dLbls>
          <c:showLegendKey val="0"/>
          <c:showVal val="0"/>
          <c:showCatName val="0"/>
          <c:showSerName val="0"/>
          <c:showPercent val="0"/>
          <c:showBubbleSize val="0"/>
        </c:dLbls>
        <c:gapWidth val="219"/>
        <c:overlap val="-27"/>
        <c:axId val="106438016"/>
        <c:axId val="106841216"/>
      </c:barChart>
      <c:catAx>
        <c:axId val="10643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06841216"/>
        <c:crosses val="autoZero"/>
        <c:auto val="1"/>
        <c:lblAlgn val="ctr"/>
        <c:lblOffset val="100"/>
        <c:noMultiLvlLbl val="0"/>
      </c:catAx>
      <c:valAx>
        <c:axId val="10684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380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Percent Outputs</a:t>
            </a:r>
            <a:r>
              <a:rPr lang="en-US" sz="1800" b="1" baseline="0"/>
              <a:t> per Sector</a:t>
            </a:r>
            <a:endParaRPr lang="en-US" sz="1800" b="1"/>
          </a:p>
        </c:rich>
      </c:tx>
      <c:overlay val="0"/>
      <c:spPr>
        <a:noFill/>
        <a:ln>
          <a:noFill/>
        </a:ln>
        <a:effectLst/>
      </c:spPr>
    </c:title>
    <c:autoTitleDeleted val="0"/>
    <c:plotArea>
      <c:layout>
        <c:manualLayout>
          <c:layoutTarget val="inner"/>
          <c:xMode val="edge"/>
          <c:yMode val="edge"/>
          <c:x val="8.4539158411650162E-2"/>
          <c:y val="0.20546434349390988"/>
          <c:w val="0.40081415629497924"/>
          <c:h val="0.66563798246287476"/>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34FE-411A-AF83-CC30EE8D13B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34FE-411A-AF83-CC30EE8D13B8}"/>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34FE-411A-AF83-CC30EE8D13B8}"/>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34FE-411A-AF83-CC30EE8D13B8}"/>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34FE-411A-AF83-CC30EE8D13B8}"/>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34FE-411A-AF83-CC30EE8D13B8}"/>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34FE-411A-AF83-CC30EE8D13B8}"/>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34FE-411A-AF83-CC30EE8D13B8}"/>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34FE-411A-AF83-CC30EE8D13B8}"/>
              </c:ext>
            </c:extLst>
          </c:dPt>
          <c:cat>
            <c:strRef>
              <c:f>Dashboard!$C$75:$C$83</c:f>
              <c:strCache>
                <c:ptCount val="9"/>
                <c:pt idx="0">
                  <c:v>Environment</c:v>
                </c:pt>
                <c:pt idx="1">
                  <c:v>Energy</c:v>
                </c:pt>
                <c:pt idx="2">
                  <c:v>Transport</c:v>
                </c:pt>
                <c:pt idx="3">
                  <c:v>Settlement</c:v>
                </c:pt>
                <c:pt idx="4">
                  <c:v>Agriculture</c:v>
                </c:pt>
                <c:pt idx="5">
                  <c:v>Land</c:v>
                </c:pt>
                <c:pt idx="6">
                  <c:v>Forest</c:v>
                </c:pt>
                <c:pt idx="7">
                  <c:v>DRM</c:v>
                </c:pt>
                <c:pt idx="8">
                  <c:v>Cross-cutting</c:v>
                </c:pt>
              </c:strCache>
            </c:strRef>
          </c:cat>
          <c:val>
            <c:numRef>
              <c:f>Dashboard!$E$75:$E$83</c:f>
              <c:numCache>
                <c:formatCode>0%</c:formatCode>
                <c:ptCount val="9"/>
                <c:pt idx="0">
                  <c:v>0.12</c:v>
                </c:pt>
                <c:pt idx="1">
                  <c:v>0.12</c:v>
                </c:pt>
                <c:pt idx="2">
                  <c:v>0.2</c:v>
                </c:pt>
                <c:pt idx="3">
                  <c:v>0.12</c:v>
                </c:pt>
                <c:pt idx="4">
                  <c:v>0.24</c:v>
                </c:pt>
                <c:pt idx="5">
                  <c:v>0.04</c:v>
                </c:pt>
                <c:pt idx="6">
                  <c:v>0.08</c:v>
                </c:pt>
                <c:pt idx="7">
                  <c:v>0.04</c:v>
                </c:pt>
                <c:pt idx="8">
                  <c:v>0.04</c:v>
                </c:pt>
              </c:numCache>
            </c:numRef>
          </c:val>
          <c:extLst xmlns:c16r2="http://schemas.microsoft.com/office/drawing/2015/06/chart">
            <c:ext xmlns:c16="http://schemas.microsoft.com/office/drawing/2014/chart" uri="{C3380CC4-5D6E-409C-BE32-E72D297353CC}">
              <c16:uniqueId val="{00000000-BB37-4328-BEA6-5C3271681E1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67826771653543294"/>
          <c:y val="0.13538783334865956"/>
          <c:w val="0.23486241639149946"/>
          <c:h val="0.814612152590594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7543427915500335"/>
          <c:y val="0.1362088699022104"/>
          <c:w val="0.43276315524498055"/>
          <c:h val="0.61330327794182216"/>
        </c:manualLayout>
      </c:layout>
      <c:pieChart>
        <c:varyColors val="1"/>
        <c:ser>
          <c:idx val="0"/>
          <c:order val="0"/>
          <c:tx>
            <c:strRef>
              <c:f>Dashboard!$H$87</c:f>
              <c:strCache>
                <c:ptCount val="1"/>
                <c:pt idx="0">
                  <c:v>Partner Support to Sector Outputs</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EE01-4A97-9606-A3507E8CF281}"/>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EE01-4A97-9606-A3507E8CF281}"/>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EE01-4A97-9606-A3507E8CF281}"/>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EE01-4A97-9606-A3507E8CF281}"/>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EE01-4A97-9606-A3507E8CF281}"/>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EE01-4A97-9606-A3507E8CF281}"/>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EE01-4A97-9606-A3507E8CF281}"/>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EE01-4A97-9606-A3507E8CF281}"/>
              </c:ext>
            </c:extLst>
          </c:dPt>
          <c:cat>
            <c:strRef>
              <c:f>Dashboard!$E$89:$E$96</c:f>
              <c:strCache>
                <c:ptCount val="8"/>
                <c:pt idx="0">
                  <c:v>Environment</c:v>
                </c:pt>
                <c:pt idx="1">
                  <c:v>Energy</c:v>
                </c:pt>
                <c:pt idx="2">
                  <c:v>Transport</c:v>
                </c:pt>
                <c:pt idx="3">
                  <c:v>Urban/Settlement</c:v>
                </c:pt>
                <c:pt idx="4">
                  <c:v>Agriculture</c:v>
                </c:pt>
                <c:pt idx="5">
                  <c:v>Lands/Forestry</c:v>
                </c:pt>
                <c:pt idx="6">
                  <c:v>Disaster Management</c:v>
                </c:pt>
                <c:pt idx="7">
                  <c:v>Cross-cutting</c:v>
                </c:pt>
              </c:strCache>
            </c:strRef>
          </c:cat>
          <c:val>
            <c:numRef>
              <c:f>Dashboard!$H$89:$H$96</c:f>
              <c:numCache>
                <c:formatCode>0%</c:formatCode>
                <c:ptCount val="8"/>
                <c:pt idx="0">
                  <c:v>0.44456888241969322</c:v>
                </c:pt>
                <c:pt idx="1">
                  <c:v>0</c:v>
                </c:pt>
                <c:pt idx="2">
                  <c:v>0</c:v>
                </c:pt>
                <c:pt idx="3">
                  <c:v>0</c:v>
                </c:pt>
                <c:pt idx="4">
                  <c:v>0</c:v>
                </c:pt>
                <c:pt idx="5">
                  <c:v>0.1152707081261191</c:v>
                </c:pt>
                <c:pt idx="6">
                  <c:v>0</c:v>
                </c:pt>
                <c:pt idx="7">
                  <c:v>0.44016040945418766</c:v>
                </c:pt>
              </c:numCache>
            </c:numRef>
          </c:val>
          <c:extLst xmlns:c16r2="http://schemas.microsoft.com/office/drawing/2015/06/chart">
            <c:ext xmlns:c16="http://schemas.microsoft.com/office/drawing/2014/chart" uri="{C3380CC4-5D6E-409C-BE32-E72D297353CC}">
              <c16:uniqueId val="{00000000-F606-40C3-97AA-8823CC095CE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3.4388384316410586E-2"/>
          <c:y val="0.76315282974798815"/>
          <c:w val="0.92917703445637068"/>
          <c:h val="0.2194495644091560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Number of Partners Per Output</a:t>
            </a:r>
          </a:p>
        </c:rich>
      </c:tx>
      <c:overlay val="0"/>
      <c:spPr>
        <a:noFill/>
        <a:ln>
          <a:noFill/>
        </a:ln>
        <a:effectLst/>
      </c:spPr>
    </c:title>
    <c:autoTitleDeleted val="0"/>
    <c:plotArea>
      <c:layout/>
      <c:barChart>
        <c:barDir val="col"/>
        <c:grouping val="clustered"/>
        <c:varyColors val="0"/>
        <c:ser>
          <c:idx val="0"/>
          <c:order val="0"/>
          <c:tx>
            <c:strRef>
              <c:f>Dashboard!$F$87</c:f>
              <c:strCache>
                <c:ptCount val="1"/>
                <c:pt idx="0">
                  <c:v>Number of Partners</c:v>
                </c:pt>
              </c:strCache>
            </c:strRef>
          </c:tx>
          <c:spPr>
            <a:solidFill>
              <a:schemeClr val="accent1"/>
            </a:solidFill>
            <a:ln w="19050">
              <a:solidFill>
                <a:schemeClr val="lt1"/>
              </a:solidFill>
            </a:ln>
            <a:effectLst/>
          </c:spPr>
          <c:invertIfNegative val="0"/>
          <c:cat>
            <c:strRef>
              <c:f>Dashboard!$E$89:$E$96</c:f>
              <c:strCache>
                <c:ptCount val="8"/>
                <c:pt idx="0">
                  <c:v>Environment</c:v>
                </c:pt>
                <c:pt idx="1">
                  <c:v>Energy</c:v>
                </c:pt>
                <c:pt idx="2">
                  <c:v>Transport</c:v>
                </c:pt>
                <c:pt idx="3">
                  <c:v>Urban/Settlement</c:v>
                </c:pt>
                <c:pt idx="4">
                  <c:v>Agriculture</c:v>
                </c:pt>
                <c:pt idx="5">
                  <c:v>Lands/Forestry</c:v>
                </c:pt>
                <c:pt idx="6">
                  <c:v>Disaster Management</c:v>
                </c:pt>
                <c:pt idx="7">
                  <c:v>Cross-cutting</c:v>
                </c:pt>
              </c:strCache>
            </c:strRef>
          </c:cat>
          <c:val>
            <c:numRef>
              <c:f>Dashboard!$F$89:$F$96</c:f>
              <c:numCache>
                <c:formatCode>General</c:formatCode>
                <c:ptCount val="8"/>
                <c:pt idx="0">
                  <c:v>7</c:v>
                </c:pt>
                <c:pt idx="1">
                  <c:v>5</c:v>
                </c:pt>
                <c:pt idx="2">
                  <c:v>0</c:v>
                </c:pt>
                <c:pt idx="3">
                  <c:v>0</c:v>
                </c:pt>
                <c:pt idx="4">
                  <c:v>5</c:v>
                </c:pt>
                <c:pt idx="5">
                  <c:v>4</c:v>
                </c:pt>
                <c:pt idx="6">
                  <c:v>0</c:v>
                </c:pt>
                <c:pt idx="7">
                  <c:v>6</c:v>
                </c:pt>
              </c:numCache>
            </c:numRef>
          </c:val>
          <c:extLst xmlns:c16r2="http://schemas.microsoft.com/office/drawing/2015/06/chart">
            <c:ext xmlns:c16="http://schemas.microsoft.com/office/drawing/2014/chart" uri="{C3380CC4-5D6E-409C-BE32-E72D297353CC}">
              <c16:uniqueId val="{00000000-03DA-44B6-AE24-2B2CE2F62338}"/>
            </c:ext>
          </c:extLst>
        </c:ser>
        <c:dLbls>
          <c:showLegendKey val="0"/>
          <c:showVal val="0"/>
          <c:showCatName val="0"/>
          <c:showSerName val="0"/>
          <c:showPercent val="0"/>
          <c:showBubbleSize val="0"/>
        </c:dLbls>
        <c:gapWidth val="150"/>
        <c:axId val="119730560"/>
        <c:axId val="119732096"/>
      </c:barChart>
      <c:catAx>
        <c:axId val="1197305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9732096"/>
        <c:crosses val="autoZero"/>
        <c:auto val="1"/>
        <c:lblAlgn val="ctr"/>
        <c:lblOffset val="100"/>
        <c:noMultiLvlLbl val="0"/>
      </c:catAx>
      <c:valAx>
        <c:axId val="119732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305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9.png"/><Relationship Id="rId18" Type="http://schemas.openxmlformats.org/officeDocument/2006/relationships/image" Target="../media/image14.jpeg"/><Relationship Id="rId3" Type="http://schemas.openxmlformats.org/officeDocument/2006/relationships/chart" Target="../charts/chart2.xml"/><Relationship Id="rId21" Type="http://schemas.openxmlformats.org/officeDocument/2006/relationships/image" Target="../media/image17.png"/><Relationship Id="rId7" Type="http://schemas.openxmlformats.org/officeDocument/2006/relationships/image" Target="../media/image3.png"/><Relationship Id="rId12" Type="http://schemas.openxmlformats.org/officeDocument/2006/relationships/image" Target="../media/image8.png"/><Relationship Id="rId17" Type="http://schemas.openxmlformats.org/officeDocument/2006/relationships/image" Target="../media/image13.jpeg"/><Relationship Id="rId2" Type="http://schemas.openxmlformats.org/officeDocument/2006/relationships/chart" Target="../charts/chart1.xml"/><Relationship Id="rId16" Type="http://schemas.openxmlformats.org/officeDocument/2006/relationships/image" Target="../media/image12.png"/><Relationship Id="rId20" Type="http://schemas.openxmlformats.org/officeDocument/2006/relationships/image" Target="../media/image16.gif"/><Relationship Id="rId1" Type="http://schemas.openxmlformats.org/officeDocument/2006/relationships/image" Target="../media/image1.jpeg"/><Relationship Id="rId6" Type="http://schemas.openxmlformats.org/officeDocument/2006/relationships/chart" Target="../charts/chart4.xml"/><Relationship Id="rId11" Type="http://schemas.openxmlformats.org/officeDocument/2006/relationships/image" Target="../media/image7.png"/><Relationship Id="rId5" Type="http://schemas.openxmlformats.org/officeDocument/2006/relationships/chart" Target="../charts/chart3.xml"/><Relationship Id="rId15" Type="http://schemas.openxmlformats.org/officeDocument/2006/relationships/image" Target="../media/image11.png"/><Relationship Id="rId23" Type="http://schemas.openxmlformats.org/officeDocument/2006/relationships/chart" Target="../charts/chart6.xml"/><Relationship Id="rId10" Type="http://schemas.openxmlformats.org/officeDocument/2006/relationships/image" Target="../media/image6.png"/><Relationship Id="rId19" Type="http://schemas.openxmlformats.org/officeDocument/2006/relationships/image" Target="../media/image15.jpeg"/><Relationship Id="rId4" Type="http://schemas.openxmlformats.org/officeDocument/2006/relationships/image" Target="../media/image2.png"/><Relationship Id="rId9" Type="http://schemas.openxmlformats.org/officeDocument/2006/relationships/image" Target="../media/image5.png"/><Relationship Id="rId14" Type="http://schemas.openxmlformats.org/officeDocument/2006/relationships/image" Target="../media/image10.png"/><Relationship Id="rId22"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10</xdr:col>
      <xdr:colOff>308148</xdr:colOff>
      <xdr:row>4</xdr:row>
      <xdr:rowOff>63501</xdr:rowOff>
    </xdr:from>
    <xdr:to>
      <xdr:col>11</xdr:col>
      <xdr:colOff>2116</xdr:colOff>
      <xdr:row>6</xdr:row>
      <xdr:rowOff>134053</xdr:rowOff>
    </xdr:to>
    <xdr:pic>
      <xdr:nvPicPr>
        <xdr:cNvPr id="2" name="Picture 1" descr="C:\Users\Andrea.Risotto\AppData\Local\Microsoft\Windows\INetCache\Content.Word\WRI16_NDC-Logo-final-01.jpg">
          <a:extLst>
            <a:ext uri="{FF2B5EF4-FFF2-40B4-BE49-F238E27FC236}">
              <a16:creationId xmlns:a16="http://schemas.microsoft.com/office/drawing/2014/main" xmlns="" id="{799508EF-2647-4AA0-A9FE-82E96FFE87A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266" b="38750"/>
        <a:stretch/>
      </xdr:blipFill>
      <xdr:spPr bwMode="auto">
        <a:xfrm>
          <a:off x="13960648" y="793751"/>
          <a:ext cx="1202093" cy="642052"/>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9877</xdr:colOff>
      <xdr:row>10</xdr:row>
      <xdr:rowOff>110066</xdr:rowOff>
    </xdr:from>
    <xdr:to>
      <xdr:col>5</xdr:col>
      <xdr:colOff>635000</xdr:colOff>
      <xdr:row>28</xdr:row>
      <xdr:rowOff>31750</xdr:rowOff>
    </xdr:to>
    <xdr:graphicFrame macro="">
      <xdr:nvGraphicFramePr>
        <xdr:cNvPr id="4" name="Chart 3">
          <a:extLst>
            <a:ext uri="{FF2B5EF4-FFF2-40B4-BE49-F238E27FC236}">
              <a16:creationId xmlns:a16="http://schemas.microsoft.com/office/drawing/2014/main" xmlns="" id="{3A4D30D6-6F49-4F11-8BD9-1B6A558CAC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736600</xdr:colOff>
      <xdr:row>10</xdr:row>
      <xdr:rowOff>118532</xdr:rowOff>
    </xdr:from>
    <xdr:to>
      <xdr:col>10</xdr:col>
      <xdr:colOff>1439334</xdr:colOff>
      <xdr:row>28</xdr:row>
      <xdr:rowOff>15875</xdr:rowOff>
    </xdr:to>
    <xdr:graphicFrame macro="">
      <xdr:nvGraphicFramePr>
        <xdr:cNvPr id="6" name="Chart 5">
          <a:extLst>
            <a:ext uri="{FF2B5EF4-FFF2-40B4-BE49-F238E27FC236}">
              <a16:creationId xmlns:a16="http://schemas.microsoft.com/office/drawing/2014/main" xmlns="" id="{A09726A7-6704-47BD-AE73-A36183059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984251</xdr:colOff>
      <xdr:row>4</xdr:row>
      <xdr:rowOff>47625</xdr:rowOff>
    </xdr:from>
    <xdr:to>
      <xdr:col>9</xdr:col>
      <xdr:colOff>229368</xdr:colOff>
      <xdr:row>6</xdr:row>
      <xdr:rowOff>142875</xdr:rowOff>
    </xdr:to>
    <xdr:pic>
      <xdr:nvPicPr>
        <xdr:cNvPr id="10" name="Picture 9">
          <a:extLst>
            <a:ext uri="{FF2B5EF4-FFF2-40B4-BE49-F238E27FC236}">
              <a16:creationId xmlns:a16="http://schemas.microsoft.com/office/drawing/2014/main" xmlns="" id="{B988901D-A3F7-4563-8189-8C50E55E0F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33376" y="777875"/>
          <a:ext cx="911992" cy="666750"/>
        </a:xfrm>
        <a:prstGeom prst="rect">
          <a:avLst/>
        </a:prstGeom>
      </xdr:spPr>
    </xdr:pic>
    <xdr:clientData/>
  </xdr:twoCellAnchor>
  <xdr:twoCellAnchor>
    <xdr:from>
      <xdr:col>5</xdr:col>
      <xdr:colOff>738187</xdr:colOff>
      <xdr:row>28</xdr:row>
      <xdr:rowOff>126999</xdr:rowOff>
    </xdr:from>
    <xdr:to>
      <xdr:col>10</xdr:col>
      <xdr:colOff>1444625</xdr:colOff>
      <xdr:row>45</xdr:row>
      <xdr:rowOff>158749</xdr:rowOff>
    </xdr:to>
    <xdr:graphicFrame macro="">
      <xdr:nvGraphicFramePr>
        <xdr:cNvPr id="11" name="Chart 10">
          <a:extLst>
            <a:ext uri="{FF2B5EF4-FFF2-40B4-BE49-F238E27FC236}">
              <a16:creationId xmlns:a16="http://schemas.microsoft.com/office/drawing/2014/main" xmlns="" id="{212ABE1D-3016-4B68-8F38-69CE203670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15875</xdr:colOff>
      <xdr:row>28</xdr:row>
      <xdr:rowOff>111125</xdr:rowOff>
    </xdr:from>
    <xdr:to>
      <xdr:col>5</xdr:col>
      <xdr:colOff>635000</xdr:colOff>
      <xdr:row>45</xdr:row>
      <xdr:rowOff>158749</xdr:rowOff>
    </xdr:to>
    <xdr:graphicFrame macro="">
      <xdr:nvGraphicFramePr>
        <xdr:cNvPr id="12" name="Chart 11">
          <a:extLst>
            <a:ext uri="{FF2B5EF4-FFF2-40B4-BE49-F238E27FC236}">
              <a16:creationId xmlns:a16="http://schemas.microsoft.com/office/drawing/2014/main" xmlns="" id="{2A59543E-E581-4EA4-8149-5C9E970F7F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0</xdr:colOff>
      <xdr:row>126</xdr:row>
      <xdr:rowOff>0</xdr:rowOff>
    </xdr:from>
    <xdr:to>
      <xdr:col>2</xdr:col>
      <xdr:colOff>304800</xdr:colOff>
      <xdr:row>127</xdr:row>
      <xdr:rowOff>104775</xdr:rowOff>
    </xdr:to>
    <xdr:sp macro="" textlink="">
      <xdr:nvSpPr>
        <xdr:cNvPr id="1025" name="AutoShape 1" descr="Image result for world bank">
          <a:extLst>
            <a:ext uri="{FF2B5EF4-FFF2-40B4-BE49-F238E27FC236}">
              <a16:creationId xmlns:a16="http://schemas.microsoft.com/office/drawing/2014/main" xmlns="" id="{F59DD15F-66D2-4B0A-8762-00BB89E31AD2}"/>
            </a:ext>
          </a:extLst>
        </xdr:cNvPr>
        <xdr:cNvSpPr>
          <a:spLocks noChangeAspect="1" noChangeArrowheads="1"/>
        </xdr:cNvSpPr>
      </xdr:nvSpPr>
      <xdr:spPr bwMode="auto">
        <a:xfrm>
          <a:off x="304800" y="1614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126</xdr:row>
      <xdr:rowOff>0</xdr:rowOff>
    </xdr:from>
    <xdr:to>
      <xdr:col>2</xdr:col>
      <xdr:colOff>304800</xdr:colOff>
      <xdr:row>127</xdr:row>
      <xdr:rowOff>104775</xdr:rowOff>
    </xdr:to>
    <xdr:sp macro="" textlink="">
      <xdr:nvSpPr>
        <xdr:cNvPr id="1026" name="AutoShape 2" descr="Image result for world bank">
          <a:extLst>
            <a:ext uri="{FF2B5EF4-FFF2-40B4-BE49-F238E27FC236}">
              <a16:creationId xmlns:a16="http://schemas.microsoft.com/office/drawing/2014/main" xmlns="" id="{0C337359-4671-4E10-9F9A-7BE01BCEE85E}"/>
            </a:ext>
          </a:extLst>
        </xdr:cNvPr>
        <xdr:cNvSpPr>
          <a:spLocks noChangeAspect="1" noChangeArrowheads="1"/>
        </xdr:cNvSpPr>
      </xdr:nvSpPr>
      <xdr:spPr bwMode="auto">
        <a:xfrm>
          <a:off x="304800" y="1614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635000</xdr:colOff>
      <xdr:row>126</xdr:row>
      <xdr:rowOff>147760</xdr:rowOff>
    </xdr:from>
    <xdr:to>
      <xdr:col>2</xdr:col>
      <xdr:colOff>2029883</xdr:colOff>
      <xdr:row>130</xdr:row>
      <xdr:rowOff>127000</xdr:rowOff>
    </xdr:to>
    <xdr:pic>
      <xdr:nvPicPr>
        <xdr:cNvPr id="13" name="Picture 12" descr="Image result for world bank">
          <a:extLst>
            <a:ext uri="{FF2B5EF4-FFF2-40B4-BE49-F238E27FC236}">
              <a16:creationId xmlns:a16="http://schemas.microsoft.com/office/drawing/2014/main" xmlns="" id="{F133AE29-A3D4-4259-8731-436295404A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36625" y="16641885"/>
          <a:ext cx="1394883" cy="804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492125</xdr:colOff>
      <xdr:row>126</xdr:row>
      <xdr:rowOff>120864</xdr:rowOff>
    </xdr:from>
    <xdr:to>
      <xdr:col>4</xdr:col>
      <xdr:colOff>952500</xdr:colOff>
      <xdr:row>130</xdr:row>
      <xdr:rowOff>44268</xdr:rowOff>
    </xdr:to>
    <xdr:pic>
      <xdr:nvPicPr>
        <xdr:cNvPr id="3" name="Picture 2">
          <a:extLst>
            <a:ext uri="{FF2B5EF4-FFF2-40B4-BE49-F238E27FC236}">
              <a16:creationId xmlns:a16="http://schemas.microsoft.com/office/drawing/2014/main" xmlns="" id="{D5AE858E-4338-4251-BB64-8B6C339DCD0C}"/>
            </a:ext>
          </a:extLst>
        </xdr:cNvPr>
        <xdr:cNvPicPr>
          <a:picLocks noChangeAspect="1"/>
        </xdr:cNvPicPr>
      </xdr:nvPicPr>
      <xdr:blipFill>
        <a:blip xmlns:r="http://schemas.openxmlformats.org/officeDocument/2006/relationships" r:embed="rId8"/>
        <a:stretch>
          <a:fillRect/>
        </a:stretch>
      </xdr:blipFill>
      <xdr:spPr>
        <a:xfrm>
          <a:off x="2857500" y="16614989"/>
          <a:ext cx="1762125" cy="748904"/>
        </a:xfrm>
        <a:prstGeom prst="rect">
          <a:avLst/>
        </a:prstGeom>
      </xdr:spPr>
    </xdr:pic>
    <xdr:clientData/>
  </xdr:twoCellAnchor>
  <xdr:twoCellAnchor>
    <xdr:from>
      <xdr:col>2</xdr:col>
      <xdr:colOff>222250</xdr:colOff>
      <xdr:row>131</xdr:row>
      <xdr:rowOff>117474</xdr:rowOff>
    </xdr:from>
    <xdr:to>
      <xdr:col>4</xdr:col>
      <xdr:colOff>846335</xdr:colOff>
      <xdr:row>140</xdr:row>
      <xdr:rowOff>174624</xdr:rowOff>
    </xdr:to>
    <xdr:pic>
      <xdr:nvPicPr>
        <xdr:cNvPr id="14" name="Picture 13" descr="BMZ_2017_Web_de_55befdba-cba7-4f5d-9c7b-6af81e812df4">
          <a:extLst>
            <a:ext uri="{FF2B5EF4-FFF2-40B4-BE49-F238E27FC236}">
              <a16:creationId xmlns:a16="http://schemas.microsoft.com/office/drawing/2014/main" xmlns="" id="{3BA1DDF9-0314-400A-A4CA-60BECC40CA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23875" y="17643474"/>
          <a:ext cx="398958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904875</xdr:colOff>
      <xdr:row>126</xdr:row>
      <xdr:rowOff>15875</xdr:rowOff>
    </xdr:from>
    <xdr:to>
      <xdr:col>5</xdr:col>
      <xdr:colOff>1052364</xdr:colOff>
      <xdr:row>131</xdr:row>
      <xdr:rowOff>50800</xdr:rowOff>
    </xdr:to>
    <xdr:pic>
      <xdr:nvPicPr>
        <xdr:cNvPr id="16" name="Picture 15" descr="Image result for fao logo">
          <a:extLst>
            <a:ext uri="{FF2B5EF4-FFF2-40B4-BE49-F238E27FC236}">
              <a16:creationId xmlns:a16="http://schemas.microsoft.com/office/drawing/2014/main" xmlns="" id="{5976E9AA-FEFE-419B-9E9F-2910D984F7E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572000" y="16510000"/>
          <a:ext cx="206836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650875</xdr:colOff>
      <xdr:row>140</xdr:row>
      <xdr:rowOff>94857</xdr:rowOff>
    </xdr:from>
    <xdr:to>
      <xdr:col>3</xdr:col>
      <xdr:colOff>809625</xdr:colOff>
      <xdr:row>146</xdr:row>
      <xdr:rowOff>78982</xdr:rowOff>
    </xdr:to>
    <xdr:pic>
      <xdr:nvPicPr>
        <xdr:cNvPr id="5" name="Picture 4">
          <a:extLst>
            <a:ext uri="{FF2B5EF4-FFF2-40B4-BE49-F238E27FC236}">
              <a16:creationId xmlns:a16="http://schemas.microsoft.com/office/drawing/2014/main" xmlns="" id="{635C74C5-786C-4034-A443-EB0D2DF10567}"/>
            </a:ext>
          </a:extLst>
        </xdr:cNvPr>
        <xdr:cNvPicPr>
          <a:picLocks noChangeAspect="1"/>
        </xdr:cNvPicPr>
      </xdr:nvPicPr>
      <xdr:blipFill>
        <a:blip xmlns:r="http://schemas.openxmlformats.org/officeDocument/2006/relationships" r:embed="rId11"/>
        <a:stretch>
          <a:fillRect/>
        </a:stretch>
      </xdr:blipFill>
      <xdr:spPr>
        <a:xfrm>
          <a:off x="952500" y="19478232"/>
          <a:ext cx="2222500" cy="1222375"/>
        </a:xfrm>
        <a:prstGeom prst="rect">
          <a:avLst/>
        </a:prstGeom>
      </xdr:spPr>
    </xdr:pic>
    <xdr:clientData/>
  </xdr:twoCellAnchor>
  <xdr:twoCellAnchor editAs="oneCell">
    <xdr:from>
      <xdr:col>5</xdr:col>
      <xdr:colOff>0</xdr:colOff>
      <xdr:row>144</xdr:row>
      <xdr:rowOff>0</xdr:rowOff>
    </xdr:from>
    <xdr:to>
      <xdr:col>5</xdr:col>
      <xdr:colOff>304800</xdr:colOff>
      <xdr:row>145</xdr:row>
      <xdr:rowOff>104775</xdr:rowOff>
    </xdr:to>
    <xdr:sp macro="" textlink="">
      <xdr:nvSpPr>
        <xdr:cNvPr id="1031" name="AutoShape 7" descr="Image result for un environment logo">
          <a:extLst>
            <a:ext uri="{FF2B5EF4-FFF2-40B4-BE49-F238E27FC236}">
              <a16:creationId xmlns:a16="http://schemas.microsoft.com/office/drawing/2014/main" xmlns="" id="{716E7E99-90BB-43E8-B0C9-E521CB0BD440}"/>
            </a:ext>
          </a:extLst>
        </xdr:cNvPr>
        <xdr:cNvSpPr>
          <a:spLocks noChangeAspect="1" noChangeArrowheads="1"/>
        </xdr:cNvSpPr>
      </xdr:nvSpPr>
      <xdr:spPr bwMode="auto">
        <a:xfrm>
          <a:off x="5572125" y="1974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137</xdr:row>
      <xdr:rowOff>0</xdr:rowOff>
    </xdr:from>
    <xdr:to>
      <xdr:col>5</xdr:col>
      <xdr:colOff>304800</xdr:colOff>
      <xdr:row>138</xdr:row>
      <xdr:rowOff>104775</xdr:rowOff>
    </xdr:to>
    <xdr:sp macro="" textlink="">
      <xdr:nvSpPr>
        <xdr:cNvPr id="1032" name="AutoShape 8" descr="Image result for un environment logo">
          <a:extLst>
            <a:ext uri="{FF2B5EF4-FFF2-40B4-BE49-F238E27FC236}">
              <a16:creationId xmlns:a16="http://schemas.microsoft.com/office/drawing/2014/main" xmlns="" id="{8125E64E-539C-44D8-9E30-5B75D9B0A7FA}"/>
            </a:ext>
          </a:extLst>
        </xdr:cNvPr>
        <xdr:cNvSpPr>
          <a:spLocks noChangeAspect="1" noChangeArrowheads="1"/>
        </xdr:cNvSpPr>
      </xdr:nvSpPr>
      <xdr:spPr bwMode="auto">
        <a:xfrm>
          <a:off x="5572125" y="1834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381000</xdr:colOff>
      <xdr:row>137</xdr:row>
      <xdr:rowOff>6131</xdr:rowOff>
    </xdr:from>
    <xdr:to>
      <xdr:col>5</xdr:col>
      <xdr:colOff>31750</xdr:colOff>
      <xdr:row>143</xdr:row>
      <xdr:rowOff>193329</xdr:rowOff>
    </xdr:to>
    <xdr:pic>
      <xdr:nvPicPr>
        <xdr:cNvPr id="7" name="Picture 6">
          <a:extLst>
            <a:ext uri="{FF2B5EF4-FFF2-40B4-BE49-F238E27FC236}">
              <a16:creationId xmlns:a16="http://schemas.microsoft.com/office/drawing/2014/main" xmlns="" id="{9C3E5B52-34CE-4303-AB45-52F41216A85D}"/>
            </a:ext>
          </a:extLst>
        </xdr:cNvPr>
        <xdr:cNvPicPr>
          <a:picLocks noChangeAspect="1"/>
        </xdr:cNvPicPr>
      </xdr:nvPicPr>
      <xdr:blipFill>
        <a:blip xmlns:r="http://schemas.openxmlformats.org/officeDocument/2006/relationships" r:embed="rId12"/>
        <a:stretch>
          <a:fillRect/>
        </a:stretch>
      </xdr:blipFill>
      <xdr:spPr>
        <a:xfrm>
          <a:off x="4048125" y="18770381"/>
          <a:ext cx="1571625" cy="1425448"/>
        </a:xfrm>
        <a:prstGeom prst="rect">
          <a:avLst/>
        </a:prstGeom>
      </xdr:spPr>
    </xdr:pic>
    <xdr:clientData/>
  </xdr:twoCellAnchor>
  <xdr:twoCellAnchor editAs="oneCell">
    <xdr:from>
      <xdr:col>5</xdr:col>
      <xdr:colOff>1147851</xdr:colOff>
      <xdr:row>125</xdr:row>
      <xdr:rowOff>190500</xdr:rowOff>
    </xdr:from>
    <xdr:to>
      <xdr:col>6</xdr:col>
      <xdr:colOff>285749</xdr:colOff>
      <xdr:row>136</xdr:row>
      <xdr:rowOff>32337</xdr:rowOff>
    </xdr:to>
    <xdr:pic>
      <xdr:nvPicPr>
        <xdr:cNvPr id="8" name="Picture 7">
          <a:extLst>
            <a:ext uri="{FF2B5EF4-FFF2-40B4-BE49-F238E27FC236}">
              <a16:creationId xmlns:a16="http://schemas.microsoft.com/office/drawing/2014/main" xmlns="" id="{37FA9524-A6E7-4A46-A8BF-F18A2E4D063F}"/>
            </a:ext>
          </a:extLst>
        </xdr:cNvPr>
        <xdr:cNvPicPr>
          <a:picLocks noChangeAspect="1"/>
        </xdr:cNvPicPr>
      </xdr:nvPicPr>
      <xdr:blipFill>
        <a:blip xmlns:r="http://schemas.openxmlformats.org/officeDocument/2006/relationships" r:embed="rId13"/>
        <a:stretch>
          <a:fillRect/>
        </a:stretch>
      </xdr:blipFill>
      <xdr:spPr>
        <a:xfrm>
          <a:off x="6735851" y="16478250"/>
          <a:ext cx="1027023" cy="2111962"/>
        </a:xfrm>
        <a:prstGeom prst="rect">
          <a:avLst/>
        </a:prstGeom>
      </xdr:spPr>
    </xdr:pic>
    <xdr:clientData/>
  </xdr:twoCellAnchor>
  <xdr:twoCellAnchor editAs="oneCell">
    <xdr:from>
      <xdr:col>5</xdr:col>
      <xdr:colOff>746125</xdr:colOff>
      <xdr:row>137</xdr:row>
      <xdr:rowOff>146839</xdr:rowOff>
    </xdr:from>
    <xdr:to>
      <xdr:col>6</xdr:col>
      <xdr:colOff>492125</xdr:colOff>
      <xdr:row>145</xdr:row>
      <xdr:rowOff>184150</xdr:rowOff>
    </xdr:to>
    <xdr:pic>
      <xdr:nvPicPr>
        <xdr:cNvPr id="20" name="Picture 19" descr="Image result for gggi logo">
          <a:extLst>
            <a:ext uri="{FF2B5EF4-FFF2-40B4-BE49-F238E27FC236}">
              <a16:creationId xmlns:a16="http://schemas.microsoft.com/office/drawing/2014/main" xmlns="" id="{FFBB864C-223C-4FA9-B9F7-351CDC4A2A4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334125" y="18911089"/>
          <a:ext cx="1635125" cy="1688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1063625</xdr:colOff>
      <xdr:row>127</xdr:row>
      <xdr:rowOff>15875</xdr:rowOff>
    </xdr:from>
    <xdr:to>
      <xdr:col>7</xdr:col>
      <xdr:colOff>112592</xdr:colOff>
      <xdr:row>131</xdr:row>
      <xdr:rowOff>98424</xdr:rowOff>
    </xdr:to>
    <xdr:pic>
      <xdr:nvPicPr>
        <xdr:cNvPr id="21" name="Picture 20" descr="Image result for SNV logo">
          <a:extLst>
            <a:ext uri="{FF2B5EF4-FFF2-40B4-BE49-F238E27FC236}">
              <a16:creationId xmlns:a16="http://schemas.microsoft.com/office/drawing/2014/main" xmlns="" id="{7AF7CB82-095E-4A3B-8A3B-C506BA91C56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540750" y="16716375"/>
          <a:ext cx="1684217" cy="908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873125</xdr:colOff>
      <xdr:row>133</xdr:row>
      <xdr:rowOff>156388</xdr:rowOff>
    </xdr:from>
    <xdr:to>
      <xdr:col>7</xdr:col>
      <xdr:colOff>762000</xdr:colOff>
      <xdr:row>140</xdr:row>
      <xdr:rowOff>9524</xdr:rowOff>
    </xdr:to>
    <xdr:pic>
      <xdr:nvPicPr>
        <xdr:cNvPr id="22" name="Picture 21" descr="Image result for endev logo">
          <a:extLst>
            <a:ext uri="{FF2B5EF4-FFF2-40B4-BE49-F238E27FC236}">
              <a16:creationId xmlns:a16="http://schemas.microsoft.com/office/drawing/2014/main" xmlns="" id="{8B90C3AF-7E5D-423D-821E-5C6CE787E65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350250" y="18095138"/>
          <a:ext cx="2524125" cy="1297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135</xdr:row>
      <xdr:rowOff>0</xdr:rowOff>
    </xdr:from>
    <xdr:to>
      <xdr:col>8</xdr:col>
      <xdr:colOff>304800</xdr:colOff>
      <xdr:row>136</xdr:row>
      <xdr:rowOff>104775</xdr:rowOff>
    </xdr:to>
    <xdr:sp macro="" textlink="">
      <xdr:nvSpPr>
        <xdr:cNvPr id="1036" name="AutoShape 12" descr="Image result for iclei logo">
          <a:extLst>
            <a:ext uri="{FF2B5EF4-FFF2-40B4-BE49-F238E27FC236}">
              <a16:creationId xmlns:a16="http://schemas.microsoft.com/office/drawing/2014/main" xmlns="" id="{B6C81995-8293-48D3-B997-4626D8DB129F}"/>
            </a:ext>
          </a:extLst>
        </xdr:cNvPr>
        <xdr:cNvSpPr>
          <a:spLocks noChangeAspect="1" noChangeArrowheads="1"/>
        </xdr:cNvSpPr>
      </xdr:nvSpPr>
      <xdr:spPr bwMode="auto">
        <a:xfrm>
          <a:off x="12039600" y="1794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142</xdr:row>
      <xdr:rowOff>0</xdr:rowOff>
    </xdr:from>
    <xdr:to>
      <xdr:col>6</xdr:col>
      <xdr:colOff>304800</xdr:colOff>
      <xdr:row>143</xdr:row>
      <xdr:rowOff>104775</xdr:rowOff>
    </xdr:to>
    <xdr:sp macro="" textlink="">
      <xdr:nvSpPr>
        <xdr:cNvPr id="1037" name="AutoShape 13" descr="Image result for iclei logo">
          <a:extLst>
            <a:ext uri="{FF2B5EF4-FFF2-40B4-BE49-F238E27FC236}">
              <a16:creationId xmlns:a16="http://schemas.microsoft.com/office/drawing/2014/main" xmlns="" id="{7AECDDA0-5175-4390-AB5E-285192114288}"/>
            </a:ext>
          </a:extLst>
        </xdr:cNvPr>
        <xdr:cNvSpPr>
          <a:spLocks noChangeAspect="1" noChangeArrowheads="1"/>
        </xdr:cNvSpPr>
      </xdr:nvSpPr>
      <xdr:spPr bwMode="auto">
        <a:xfrm>
          <a:off x="7467600" y="1934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140</xdr:row>
      <xdr:rowOff>0</xdr:rowOff>
    </xdr:from>
    <xdr:to>
      <xdr:col>7</xdr:col>
      <xdr:colOff>304800</xdr:colOff>
      <xdr:row>141</xdr:row>
      <xdr:rowOff>104775</xdr:rowOff>
    </xdr:to>
    <xdr:sp macro="" textlink="">
      <xdr:nvSpPr>
        <xdr:cNvPr id="1038" name="AutoShape 14" descr="Image result for iclei logo">
          <a:extLst>
            <a:ext uri="{FF2B5EF4-FFF2-40B4-BE49-F238E27FC236}">
              <a16:creationId xmlns:a16="http://schemas.microsoft.com/office/drawing/2014/main" xmlns="" id="{F2145AAB-CC8B-494E-B937-0F5D7DBC96C6}"/>
            </a:ext>
          </a:extLst>
        </xdr:cNvPr>
        <xdr:cNvSpPr>
          <a:spLocks noChangeAspect="1" noChangeArrowheads="1"/>
        </xdr:cNvSpPr>
      </xdr:nvSpPr>
      <xdr:spPr bwMode="auto">
        <a:xfrm>
          <a:off x="10106025" y="1894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1063626</xdr:colOff>
      <xdr:row>125</xdr:row>
      <xdr:rowOff>167550</xdr:rowOff>
    </xdr:from>
    <xdr:to>
      <xdr:col>8</xdr:col>
      <xdr:colOff>555626</xdr:colOff>
      <xdr:row>132</xdr:row>
      <xdr:rowOff>193674</xdr:rowOff>
    </xdr:to>
    <xdr:pic>
      <xdr:nvPicPr>
        <xdr:cNvPr id="26" name="Picture 25" descr="Image result for iclei logo">
          <a:extLst>
            <a:ext uri="{FF2B5EF4-FFF2-40B4-BE49-F238E27FC236}">
              <a16:creationId xmlns:a16="http://schemas.microsoft.com/office/drawing/2014/main" xmlns="" id="{A9141346-7A8B-47C6-9E96-30B1FD61EBE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1176001" y="16455300"/>
          <a:ext cx="1428750" cy="1470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137</xdr:row>
      <xdr:rowOff>0</xdr:rowOff>
    </xdr:from>
    <xdr:to>
      <xdr:col>8</xdr:col>
      <xdr:colOff>304800</xdr:colOff>
      <xdr:row>138</xdr:row>
      <xdr:rowOff>104775</xdr:rowOff>
    </xdr:to>
    <xdr:sp macro="" textlink="">
      <xdr:nvSpPr>
        <xdr:cNvPr id="1040" name="AutoShape 16" descr="Image result for water for growth logo">
          <a:extLst>
            <a:ext uri="{FF2B5EF4-FFF2-40B4-BE49-F238E27FC236}">
              <a16:creationId xmlns:a16="http://schemas.microsoft.com/office/drawing/2014/main" xmlns="" id="{CD3AE635-760F-45E4-A496-8902F466F160}"/>
            </a:ext>
          </a:extLst>
        </xdr:cNvPr>
        <xdr:cNvSpPr>
          <a:spLocks noChangeAspect="1" noChangeArrowheads="1"/>
        </xdr:cNvSpPr>
      </xdr:nvSpPr>
      <xdr:spPr bwMode="auto">
        <a:xfrm>
          <a:off x="12039600" y="1834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1031876</xdr:colOff>
      <xdr:row>140</xdr:row>
      <xdr:rowOff>164244</xdr:rowOff>
    </xdr:from>
    <xdr:to>
      <xdr:col>7</xdr:col>
      <xdr:colOff>619126</xdr:colOff>
      <xdr:row>146</xdr:row>
      <xdr:rowOff>44449</xdr:rowOff>
    </xdr:to>
    <xdr:pic>
      <xdr:nvPicPr>
        <xdr:cNvPr id="29" name="Picture 28" descr="Image result for enable logo">
          <a:extLst>
            <a:ext uri="{FF2B5EF4-FFF2-40B4-BE49-F238E27FC236}">
              <a16:creationId xmlns:a16="http://schemas.microsoft.com/office/drawing/2014/main" xmlns="" id="{614DB148-43A7-47FD-8498-BFF987B33C2C}"/>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509001" y="19547619"/>
          <a:ext cx="2222500" cy="1118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917575</xdr:colOff>
      <xdr:row>133</xdr:row>
      <xdr:rowOff>150282</xdr:rowOff>
    </xdr:from>
    <xdr:to>
      <xdr:col>8</xdr:col>
      <xdr:colOff>936625</xdr:colOff>
      <xdr:row>140</xdr:row>
      <xdr:rowOff>49743</xdr:rowOff>
    </xdr:to>
    <xdr:pic>
      <xdr:nvPicPr>
        <xdr:cNvPr id="30" name="Picture 29" descr="Image result for dfid logo">
          <a:extLst>
            <a:ext uri="{FF2B5EF4-FFF2-40B4-BE49-F238E27FC236}">
              <a16:creationId xmlns:a16="http://schemas.microsoft.com/office/drawing/2014/main" xmlns="" id="{DEE78097-C3C7-4218-8E3B-8416988082DD}"/>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029950" y="18089032"/>
          <a:ext cx="1955800" cy="1344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650875</xdr:colOff>
      <xdr:row>126</xdr:row>
      <xdr:rowOff>196611</xdr:rowOff>
    </xdr:from>
    <xdr:to>
      <xdr:col>10</xdr:col>
      <xdr:colOff>666750</xdr:colOff>
      <xdr:row>133</xdr:row>
      <xdr:rowOff>161925</xdr:rowOff>
    </xdr:to>
    <xdr:pic>
      <xdr:nvPicPr>
        <xdr:cNvPr id="31" name="Picture 30" descr="Image result for netherlands logo">
          <a:extLst>
            <a:ext uri="{FF2B5EF4-FFF2-40B4-BE49-F238E27FC236}">
              <a16:creationId xmlns:a16="http://schemas.microsoft.com/office/drawing/2014/main" xmlns="" id="{35721696-93C4-4D79-8B7D-6270D69D152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3970000" y="16690736"/>
          <a:ext cx="1285875" cy="1409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1158876</xdr:colOff>
      <xdr:row>139</xdr:row>
      <xdr:rowOff>174625</xdr:rowOff>
    </xdr:from>
    <xdr:to>
      <xdr:col>10</xdr:col>
      <xdr:colOff>383699</xdr:colOff>
      <xdr:row>143</xdr:row>
      <xdr:rowOff>117474</xdr:rowOff>
    </xdr:to>
    <xdr:pic>
      <xdr:nvPicPr>
        <xdr:cNvPr id="17" name="Picture 16">
          <a:extLst>
            <a:ext uri="{FF2B5EF4-FFF2-40B4-BE49-F238E27FC236}">
              <a16:creationId xmlns:a16="http://schemas.microsoft.com/office/drawing/2014/main" xmlns="" id="{36BAD1BC-6118-4BD3-9227-7B59C65B36A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208001" y="19351625"/>
          <a:ext cx="2161698" cy="768349"/>
        </a:xfrm>
        <a:prstGeom prst="rect">
          <a:avLst/>
        </a:prstGeom>
      </xdr:spPr>
    </xdr:pic>
    <xdr:clientData/>
  </xdr:twoCellAnchor>
  <xdr:twoCellAnchor>
    <xdr:from>
      <xdr:col>2</xdr:col>
      <xdr:colOff>698501</xdr:colOff>
      <xdr:row>46</xdr:row>
      <xdr:rowOff>144461</xdr:rowOff>
    </xdr:from>
    <xdr:to>
      <xdr:col>6</xdr:col>
      <xdr:colOff>571501</xdr:colOff>
      <xdr:row>67</xdr:row>
      <xdr:rowOff>190499</xdr:rowOff>
    </xdr:to>
    <xdr:graphicFrame macro="">
      <xdr:nvGraphicFramePr>
        <xdr:cNvPr id="15" name="Chart 14">
          <a:extLst>
            <a:ext uri="{FF2B5EF4-FFF2-40B4-BE49-F238E27FC236}">
              <a16:creationId xmlns:a16="http://schemas.microsoft.com/office/drawing/2014/main" xmlns="" id="{7DB9457D-8B20-46B2-878E-3ECA46C77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730249</xdr:colOff>
      <xdr:row>46</xdr:row>
      <xdr:rowOff>144461</xdr:rowOff>
    </xdr:from>
    <xdr:to>
      <xdr:col>10</xdr:col>
      <xdr:colOff>682624</xdr:colOff>
      <xdr:row>67</xdr:row>
      <xdr:rowOff>190499</xdr:rowOff>
    </xdr:to>
    <xdr:graphicFrame macro="">
      <xdr:nvGraphicFramePr>
        <xdr:cNvPr id="18" name="Chart 17">
          <a:extLst>
            <a:ext uri="{FF2B5EF4-FFF2-40B4-BE49-F238E27FC236}">
              <a16:creationId xmlns:a16="http://schemas.microsoft.com/office/drawing/2014/main" xmlns="" id="{A6F643F9-911B-474F-99E3-EA7D7DE1C8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1"/>
  <sheetViews>
    <sheetView showGridLines="0" topLeftCell="B177" zoomScale="60" zoomScaleNormal="60" workbookViewId="0">
      <selection activeCell="F158" sqref="F158"/>
    </sheetView>
  </sheetViews>
  <sheetFormatPr defaultColWidth="0" defaultRowHeight="15.75" customHeight="1" zeroHeight="1" x14ac:dyDescent="0.25"/>
  <cols>
    <col min="1" max="1" width="2.85546875" style="97" customWidth="1"/>
    <col min="2" max="2" width="1.7109375" style="97" customWidth="1"/>
    <col min="3" max="3" width="30.85546875" style="97" customWidth="1"/>
    <col min="4" max="4" width="19.42578125" style="97" customWidth="1"/>
    <col min="5" max="5" width="28.7109375" style="97" customWidth="1"/>
    <col min="6" max="6" width="28.42578125" style="97" customWidth="1"/>
    <col min="7" max="7" width="39.5703125" style="97" customWidth="1"/>
    <col min="8" max="8" width="29" style="97" customWidth="1"/>
    <col min="9" max="9" width="25" style="97" customWidth="1"/>
    <col min="10" max="10" width="19" style="97" customWidth="1"/>
    <col min="11" max="11" width="22.5703125" style="97" customWidth="1"/>
    <col min="12" max="12" width="2.7109375" style="97" customWidth="1"/>
    <col min="13" max="13" width="3.140625" style="97" customWidth="1"/>
    <col min="14" max="15" width="3.140625" style="97" hidden="1" customWidth="1"/>
    <col min="16" max="16384" width="8.85546875" style="97" hidden="1"/>
  </cols>
  <sheetData>
    <row r="1" spans="1:13" ht="8.85" hidden="1" customHeight="1" x14ac:dyDescent="0.25"/>
    <row r="2" spans="1:13" x14ac:dyDescent="0.25">
      <c r="A2" s="98"/>
      <c r="B2" s="98"/>
      <c r="C2" s="98"/>
      <c r="D2" s="98"/>
      <c r="E2" s="98"/>
      <c r="F2" s="98"/>
      <c r="G2" s="98"/>
      <c r="H2" s="98"/>
      <c r="I2" s="98"/>
      <c r="J2" s="98"/>
      <c r="K2" s="98"/>
      <c r="L2" s="98"/>
      <c r="M2" s="98"/>
    </row>
    <row r="3" spans="1:13" ht="16.5" thickBot="1" x14ac:dyDescent="0.3">
      <c r="A3" s="98"/>
      <c r="M3" s="98"/>
    </row>
    <row r="4" spans="1:13" ht="25.5" thickBot="1" x14ac:dyDescent="0.3">
      <c r="A4" s="98"/>
      <c r="C4" s="164" t="s">
        <v>0</v>
      </c>
      <c r="D4" s="165"/>
      <c r="E4" s="165"/>
      <c r="F4" s="165"/>
      <c r="G4" s="165"/>
      <c r="H4" s="165"/>
      <c r="I4" s="166"/>
      <c r="J4" s="166"/>
      <c r="K4" s="167"/>
      <c r="M4" s="98"/>
    </row>
    <row r="5" spans="1:13" ht="28.7" customHeight="1" thickBot="1" x14ac:dyDescent="0.3">
      <c r="A5" s="98"/>
      <c r="C5" s="168" t="s">
        <v>1</v>
      </c>
      <c r="D5" s="169"/>
      <c r="E5" s="170"/>
      <c r="F5" s="171">
        <v>43410</v>
      </c>
      <c r="G5" s="172"/>
      <c r="H5" s="99"/>
      <c r="I5" s="100"/>
      <c r="J5" s="100"/>
      <c r="M5" s="98"/>
    </row>
    <row r="6" spans="1:13" x14ac:dyDescent="0.25">
      <c r="A6" s="98"/>
      <c r="J6" s="101"/>
      <c r="M6" s="98"/>
    </row>
    <row r="7" spans="1:13" x14ac:dyDescent="0.25">
      <c r="A7" s="98"/>
      <c r="M7" s="98"/>
    </row>
    <row r="8" spans="1:13" ht="35.85" customHeight="1" x14ac:dyDescent="0.25">
      <c r="A8" s="98"/>
      <c r="C8" s="173" t="s">
        <v>2</v>
      </c>
      <c r="D8" s="173"/>
      <c r="E8" s="173"/>
      <c r="F8" s="173"/>
      <c r="G8" s="173"/>
      <c r="H8" s="173"/>
      <c r="I8" s="173"/>
      <c r="J8" s="173"/>
      <c r="K8" s="173"/>
      <c r="M8" s="98"/>
    </row>
    <row r="9" spans="1:13" x14ac:dyDescent="0.25">
      <c r="A9" s="98"/>
      <c r="M9" s="98"/>
    </row>
    <row r="10" spans="1:13" x14ac:dyDescent="0.25">
      <c r="A10" s="98"/>
      <c r="J10" s="102"/>
      <c r="M10" s="98"/>
    </row>
    <row r="11" spans="1:13" x14ac:dyDescent="0.25">
      <c r="A11" s="98"/>
      <c r="J11" s="102"/>
      <c r="M11" s="98"/>
    </row>
    <row r="12" spans="1:13" x14ac:dyDescent="0.25">
      <c r="A12" s="98"/>
      <c r="J12" s="102"/>
      <c r="M12" s="98"/>
    </row>
    <row r="13" spans="1:13" x14ac:dyDescent="0.25">
      <c r="A13" s="98"/>
      <c r="J13" s="102"/>
      <c r="M13" s="98"/>
    </row>
    <row r="14" spans="1:13" x14ac:dyDescent="0.25">
      <c r="A14" s="98"/>
      <c r="J14" s="102"/>
      <c r="M14" s="98"/>
    </row>
    <row r="15" spans="1:13" x14ac:dyDescent="0.25">
      <c r="A15" s="98"/>
      <c r="J15" s="102"/>
      <c r="M15" s="98"/>
    </row>
    <row r="16" spans="1:13" x14ac:dyDescent="0.25">
      <c r="A16" s="98"/>
      <c r="J16" s="102"/>
      <c r="M16" s="98"/>
    </row>
    <row r="17" spans="1:13" x14ac:dyDescent="0.25">
      <c r="A17" s="98"/>
      <c r="J17" s="102"/>
      <c r="M17" s="98"/>
    </row>
    <row r="18" spans="1:13" x14ac:dyDescent="0.25">
      <c r="A18" s="98"/>
      <c r="J18" s="102"/>
      <c r="M18" s="98"/>
    </row>
    <row r="19" spans="1:13" x14ac:dyDescent="0.25">
      <c r="A19" s="98"/>
      <c r="J19" s="102"/>
      <c r="M19" s="98"/>
    </row>
    <row r="20" spans="1:13" x14ac:dyDescent="0.25">
      <c r="A20" s="98"/>
      <c r="J20" s="102"/>
      <c r="M20" s="98"/>
    </row>
    <row r="21" spans="1:13" x14ac:dyDescent="0.25">
      <c r="A21" s="98"/>
      <c r="J21" s="102"/>
      <c r="M21" s="98"/>
    </row>
    <row r="22" spans="1:13" x14ac:dyDescent="0.25">
      <c r="A22" s="98"/>
      <c r="J22" s="102"/>
      <c r="M22" s="98"/>
    </row>
    <row r="23" spans="1:13" x14ac:dyDescent="0.25">
      <c r="A23" s="98"/>
      <c r="J23" s="102"/>
      <c r="M23" s="98"/>
    </row>
    <row r="24" spans="1:13" x14ac:dyDescent="0.25">
      <c r="A24" s="98"/>
      <c r="J24" s="102"/>
      <c r="M24" s="98"/>
    </row>
    <row r="25" spans="1:13" x14ac:dyDescent="0.25">
      <c r="A25" s="98"/>
      <c r="J25" s="102"/>
      <c r="M25" s="98"/>
    </row>
    <row r="26" spans="1:13" x14ac:dyDescent="0.25">
      <c r="A26" s="98"/>
      <c r="J26" s="102"/>
      <c r="M26" s="98"/>
    </row>
    <row r="27" spans="1:13" x14ac:dyDescent="0.25">
      <c r="A27" s="98"/>
      <c r="J27" s="102"/>
      <c r="M27" s="98"/>
    </row>
    <row r="28" spans="1:13" x14ac:dyDescent="0.25">
      <c r="A28" s="98"/>
      <c r="J28" s="102"/>
      <c r="M28" s="98"/>
    </row>
    <row r="29" spans="1:13" x14ac:dyDescent="0.25">
      <c r="A29" s="98"/>
      <c r="J29" s="102"/>
      <c r="M29" s="98"/>
    </row>
    <row r="30" spans="1:13" x14ac:dyDescent="0.25">
      <c r="A30" s="98"/>
      <c r="J30" s="102"/>
      <c r="M30" s="98"/>
    </row>
    <row r="31" spans="1:13" x14ac:dyDescent="0.25">
      <c r="A31" s="98"/>
      <c r="J31" s="102"/>
      <c r="M31" s="98"/>
    </row>
    <row r="32" spans="1:13" x14ac:dyDescent="0.25">
      <c r="A32" s="98"/>
      <c r="J32" s="102"/>
      <c r="M32" s="98"/>
    </row>
    <row r="33" spans="1:13" x14ac:dyDescent="0.25">
      <c r="A33" s="98"/>
      <c r="J33" s="102"/>
      <c r="M33" s="98"/>
    </row>
    <row r="34" spans="1:13" x14ac:dyDescent="0.25">
      <c r="A34" s="98"/>
      <c r="J34" s="102"/>
      <c r="M34" s="98"/>
    </row>
    <row r="35" spans="1:13" x14ac:dyDescent="0.25">
      <c r="A35" s="98"/>
      <c r="J35" s="102"/>
      <c r="M35" s="98"/>
    </row>
    <row r="36" spans="1:13" x14ac:dyDescent="0.25">
      <c r="A36" s="98"/>
      <c r="J36" s="102"/>
      <c r="M36" s="98"/>
    </row>
    <row r="37" spans="1:13" x14ac:dyDescent="0.25">
      <c r="A37" s="98"/>
      <c r="J37" s="102"/>
      <c r="M37" s="98"/>
    </row>
    <row r="38" spans="1:13" x14ac:dyDescent="0.25">
      <c r="A38" s="98"/>
      <c r="J38" s="102"/>
      <c r="M38" s="98"/>
    </row>
    <row r="39" spans="1:13" x14ac:dyDescent="0.25">
      <c r="A39" s="98"/>
      <c r="J39" s="102"/>
      <c r="M39" s="98"/>
    </row>
    <row r="40" spans="1:13" x14ac:dyDescent="0.25">
      <c r="A40" s="98"/>
      <c r="J40" s="102"/>
      <c r="M40" s="98"/>
    </row>
    <row r="41" spans="1:13" x14ac:dyDescent="0.25">
      <c r="A41" s="98"/>
      <c r="J41" s="102"/>
      <c r="M41" s="98"/>
    </row>
    <row r="42" spans="1:13" x14ac:dyDescent="0.25">
      <c r="A42" s="98"/>
      <c r="J42" s="102"/>
      <c r="M42" s="98"/>
    </row>
    <row r="43" spans="1:13" x14ac:dyDescent="0.25">
      <c r="A43" s="98"/>
      <c r="J43" s="102"/>
      <c r="M43" s="98"/>
    </row>
    <row r="44" spans="1:13" x14ac:dyDescent="0.25">
      <c r="A44" s="98"/>
      <c r="J44" s="102"/>
      <c r="M44" s="98"/>
    </row>
    <row r="45" spans="1:13" x14ac:dyDescent="0.25">
      <c r="A45" s="98"/>
      <c r="J45" s="102"/>
      <c r="M45" s="98"/>
    </row>
    <row r="46" spans="1:13" x14ac:dyDescent="0.25">
      <c r="A46" s="98"/>
      <c r="J46" s="102"/>
      <c r="M46" s="98"/>
    </row>
    <row r="47" spans="1:13" x14ac:dyDescent="0.25">
      <c r="A47" s="98"/>
      <c r="J47" s="102"/>
      <c r="M47" s="98"/>
    </row>
    <row r="48" spans="1:13" x14ac:dyDescent="0.25">
      <c r="A48" s="98"/>
      <c r="J48" s="102"/>
      <c r="M48" s="98"/>
    </row>
    <row r="49" spans="1:13" x14ac:dyDescent="0.25">
      <c r="A49" s="98"/>
      <c r="J49" s="102"/>
      <c r="M49" s="98"/>
    </row>
    <row r="50" spans="1:13" x14ac:dyDescent="0.25">
      <c r="A50" s="98"/>
      <c r="J50" s="102"/>
      <c r="M50" s="98"/>
    </row>
    <row r="51" spans="1:13" x14ac:dyDescent="0.25">
      <c r="A51" s="98"/>
      <c r="J51" s="102"/>
      <c r="M51" s="98"/>
    </row>
    <row r="52" spans="1:13" x14ac:dyDescent="0.25">
      <c r="A52" s="98"/>
      <c r="J52" s="102"/>
      <c r="M52" s="98"/>
    </row>
    <row r="53" spans="1:13" x14ac:dyDescent="0.25">
      <c r="A53" s="98"/>
      <c r="J53" s="102"/>
      <c r="M53" s="98"/>
    </row>
    <row r="54" spans="1:13" x14ac:dyDescent="0.25">
      <c r="A54" s="98"/>
      <c r="J54" s="102"/>
      <c r="M54" s="98"/>
    </row>
    <row r="55" spans="1:13" x14ac:dyDescent="0.25">
      <c r="A55" s="98"/>
      <c r="J55" s="102"/>
      <c r="M55" s="98"/>
    </row>
    <row r="56" spans="1:13" x14ac:dyDescent="0.25">
      <c r="A56" s="98"/>
      <c r="J56" s="102"/>
      <c r="M56" s="98"/>
    </row>
    <row r="57" spans="1:13" x14ac:dyDescent="0.25">
      <c r="A57" s="98"/>
      <c r="J57" s="102"/>
      <c r="M57" s="98"/>
    </row>
    <row r="58" spans="1:13" x14ac:dyDescent="0.25">
      <c r="A58" s="98"/>
      <c r="J58" s="102"/>
      <c r="M58" s="98"/>
    </row>
    <row r="59" spans="1:13" x14ac:dyDescent="0.25">
      <c r="A59" s="98"/>
      <c r="J59" s="102"/>
      <c r="M59" s="98"/>
    </row>
    <row r="60" spans="1:13" x14ac:dyDescent="0.25">
      <c r="A60" s="98"/>
      <c r="J60" s="102"/>
      <c r="M60" s="98"/>
    </row>
    <row r="61" spans="1:13" x14ac:dyDescent="0.25">
      <c r="A61" s="98"/>
      <c r="J61" s="102"/>
      <c r="M61" s="98"/>
    </row>
    <row r="62" spans="1:13" x14ac:dyDescent="0.25">
      <c r="A62" s="98"/>
      <c r="J62" s="102"/>
      <c r="M62" s="98"/>
    </row>
    <row r="63" spans="1:13" x14ac:dyDescent="0.25">
      <c r="A63" s="98"/>
      <c r="J63" s="102"/>
      <c r="M63" s="98"/>
    </row>
    <row r="64" spans="1:13" x14ac:dyDescent="0.25">
      <c r="A64" s="98"/>
      <c r="J64" s="102"/>
      <c r="M64" s="98"/>
    </row>
    <row r="65" spans="1:20" x14ac:dyDescent="0.25">
      <c r="A65" s="98"/>
      <c r="J65" s="102"/>
      <c r="M65" s="98"/>
    </row>
    <row r="66" spans="1:20" x14ac:dyDescent="0.25">
      <c r="A66" s="98"/>
      <c r="J66" s="102"/>
      <c r="M66" s="98"/>
    </row>
    <row r="67" spans="1:20" x14ac:dyDescent="0.25">
      <c r="A67" s="98"/>
      <c r="J67" s="102"/>
      <c r="M67" s="98"/>
    </row>
    <row r="68" spans="1:20" x14ac:dyDescent="0.25">
      <c r="A68" s="98"/>
      <c r="J68" s="102"/>
      <c r="M68" s="98"/>
    </row>
    <row r="69" spans="1:20" x14ac:dyDescent="0.25">
      <c r="A69" s="98"/>
      <c r="J69" s="102"/>
      <c r="M69" s="98"/>
    </row>
    <row r="70" spans="1:20" x14ac:dyDescent="0.25">
      <c r="A70" s="162" t="s">
        <v>3</v>
      </c>
      <c r="B70" s="162"/>
      <c r="C70" s="162"/>
      <c r="D70" s="162"/>
      <c r="E70" s="162"/>
      <c r="F70" s="162"/>
      <c r="G70" s="162"/>
      <c r="H70" s="162"/>
      <c r="I70" s="162"/>
      <c r="J70" s="162"/>
      <c r="K70" s="162"/>
      <c r="L70" s="162"/>
      <c r="M70" s="162"/>
      <c r="N70" s="162"/>
      <c r="O70" s="162"/>
      <c r="P70" s="162"/>
      <c r="Q70" s="162"/>
      <c r="R70" s="162"/>
      <c r="S70" s="162"/>
      <c r="T70" s="162"/>
    </row>
    <row r="71" spans="1:20" ht="15.95" customHeight="1" x14ac:dyDescent="0.25">
      <c r="A71" s="98"/>
      <c r="J71" s="102"/>
      <c r="M71" s="98"/>
    </row>
    <row r="72" spans="1:20" x14ac:dyDescent="0.25">
      <c r="A72" s="98"/>
      <c r="M72" s="98"/>
    </row>
    <row r="73" spans="1:20" x14ac:dyDescent="0.25">
      <c r="A73" s="98"/>
      <c r="D73" s="103" t="s">
        <v>4</v>
      </c>
      <c r="E73" s="163" t="s">
        <v>5</v>
      </c>
      <c r="F73" s="163" t="s">
        <v>5</v>
      </c>
      <c r="G73" s="118"/>
      <c r="M73" s="98"/>
    </row>
    <row r="74" spans="1:20" x14ac:dyDescent="0.25">
      <c r="A74" s="98"/>
      <c r="C74" s="146" t="s">
        <v>6</v>
      </c>
      <c r="D74" s="146" t="s">
        <v>7</v>
      </c>
      <c r="E74" s="163"/>
      <c r="F74" s="163"/>
      <c r="H74" s="120" t="s">
        <v>8</v>
      </c>
      <c r="I74" s="120" t="s">
        <v>9</v>
      </c>
      <c r="J74" s="120" t="s">
        <v>10</v>
      </c>
      <c r="M74" s="98"/>
    </row>
    <row r="75" spans="1:20" ht="47.25" x14ac:dyDescent="0.25">
      <c r="A75" s="98"/>
      <c r="C75" s="105" t="s">
        <v>11</v>
      </c>
      <c r="D75" s="104">
        <f>COUNTIF('Rwanda partnership plan'!E8:E34,C75)</f>
        <v>3</v>
      </c>
      <c r="E75" s="129">
        <f>D75/$D$84</f>
        <v>0.12</v>
      </c>
      <c r="F75" s="126">
        <f>SUMIF('Rwanda partnership plan'!E8:E34,C75,'Rwanda partnership plan'!P8:P34)</f>
        <v>750000</v>
      </c>
      <c r="H75" s="124" t="str">
        <f>'Lists-Notes'!C18</f>
        <v xml:space="preserve">Institutional and regulatory framework for sector coordination strengthened </v>
      </c>
      <c r="I75" s="125" t="s">
        <v>12</v>
      </c>
      <c r="J75" s="125">
        <f>SUMPRODUCT(COUNTIF('Rwanda partnership plan'!$D$8:$D$34,{"1";"1, 2";"1, 3";"1, 4";"1, 3, 4"}))</f>
        <v>2</v>
      </c>
      <c r="M75" s="98"/>
    </row>
    <row r="76" spans="1:20" ht="78.75" x14ac:dyDescent="0.25">
      <c r="A76" s="98"/>
      <c r="C76" s="105" t="s">
        <v>13</v>
      </c>
      <c r="D76" s="104">
        <f>COUNTIF('Rwanda partnership plan'!E9:E35,C76)</f>
        <v>3</v>
      </c>
      <c r="E76" s="129">
        <f t="shared" ref="E76:E84" si="0">D76/$D$84</f>
        <v>0.12</v>
      </c>
      <c r="F76" s="126">
        <f>SUMIF('Rwanda partnership plan'!E9:E35,C76,'Rwanda partnership plan'!P9:P35)</f>
        <v>4500000</v>
      </c>
      <c r="H76" s="124" t="str">
        <f>'Lists-Notes'!C19</f>
        <v xml:space="preserve">Data collection/management and Measuring, Reporting and Verification (MRV) systems and processes strengthened </v>
      </c>
      <c r="I76" s="125" t="s">
        <v>14</v>
      </c>
      <c r="J76" s="125">
        <f>SUMPRODUCT(COUNTIF('Rwanda partnership plan'!$D$8:$D$34,{"2";"1, 2";"2, 3";"2, 4"}))</f>
        <v>11</v>
      </c>
      <c r="M76" s="98"/>
    </row>
    <row r="77" spans="1:20" ht="63" x14ac:dyDescent="0.25">
      <c r="A77" s="98"/>
      <c r="C77" s="105" t="s">
        <v>15</v>
      </c>
      <c r="D77" s="104">
        <f>COUNTIF('Rwanda partnership plan'!E11:E36,C77)</f>
        <v>5</v>
      </c>
      <c r="E77" s="129">
        <f t="shared" si="0"/>
        <v>0.2</v>
      </c>
      <c r="F77" s="126">
        <f>SUMIF('Rwanda partnership plan'!E11:E36,C77,'Rwanda partnership plan'!P11:P36)</f>
        <v>3000000</v>
      </c>
      <c r="H77" s="124" t="str">
        <f>'Lists-Notes'!C20</f>
        <v xml:space="preserve">Institutional and technical capacity strengthened to develop and implement cross sector NDC priority actions </v>
      </c>
      <c r="I77" s="125" t="s">
        <v>16</v>
      </c>
      <c r="J77" s="125">
        <f>SUMPRODUCT(COUNTIF('Rwanda partnership plan'!$D$8:$D$34,{"3";"2, 3";"3";"3, 4";"1, 3, 4"}))</f>
        <v>15</v>
      </c>
      <c r="M77" s="98"/>
    </row>
    <row r="78" spans="1:20" ht="78.75" x14ac:dyDescent="0.25">
      <c r="A78" s="98"/>
      <c r="C78" s="105" t="s">
        <v>17</v>
      </c>
      <c r="D78" s="104">
        <f>COUNTIF('Rwanda partnership plan'!E12:E37,C78)</f>
        <v>3</v>
      </c>
      <c r="E78" s="129">
        <f t="shared" si="0"/>
        <v>0.12</v>
      </c>
      <c r="F78" s="126">
        <f>SUMIF('Rwanda partnership plan'!E12:E37,C78,'Rwanda partnership plan'!P12:P37)</f>
        <v>4500000</v>
      </c>
      <c r="H78" s="124" t="str">
        <f>'Lists-Notes'!C21</f>
        <v xml:space="preserve">Financing for national flagship projects for environment and climate change priorities (NDC Implementation) accelerated </v>
      </c>
      <c r="I78" s="125" t="s">
        <v>18</v>
      </c>
      <c r="J78" s="125">
        <f>SUMPRODUCT(COUNTIF('Rwanda partnership plan'!$D$8:$D$34,{"4";"1, 4";"2, 4";"3, 4";"1, 3, 4"}))</f>
        <v>10</v>
      </c>
      <c r="M78" s="98"/>
    </row>
    <row r="79" spans="1:20" x14ac:dyDescent="0.25">
      <c r="A79" s="98"/>
      <c r="C79" s="105" t="s">
        <v>19</v>
      </c>
      <c r="D79" s="104">
        <f>COUNTIF('Rwanda partnership plan'!E13:E38,C79)</f>
        <v>6</v>
      </c>
      <c r="E79" s="129">
        <f t="shared" si="0"/>
        <v>0.24</v>
      </c>
      <c r="F79" s="126">
        <f>SUMIF('Rwanda partnership plan'!E13:E38,C79,'Rwanda partnership plan'!P13:P38)</f>
        <v>37219600</v>
      </c>
      <c r="G79" s="119"/>
      <c r="M79" s="98"/>
    </row>
    <row r="80" spans="1:20" x14ac:dyDescent="0.25">
      <c r="A80" s="98"/>
      <c r="C80" s="105" t="s">
        <v>20</v>
      </c>
      <c r="D80" s="104">
        <f>COUNTIF('Rwanda partnership plan'!E14:E39,C80)</f>
        <v>1</v>
      </c>
      <c r="E80" s="129">
        <f t="shared" si="0"/>
        <v>0.04</v>
      </c>
      <c r="F80" s="126">
        <f>SUMIF('Rwanda partnership plan'!E14:E39,C80,'Rwanda partnership plan'!P14:P39)</f>
        <v>11467500</v>
      </c>
      <c r="G80" s="119"/>
      <c r="M80" s="98"/>
    </row>
    <row r="81" spans="1:13" x14ac:dyDescent="0.25">
      <c r="A81" s="98"/>
      <c r="C81" s="105" t="s">
        <v>21</v>
      </c>
      <c r="D81" s="104">
        <f>COUNTIF('Rwanda partnership plan'!E15:E40,C81)</f>
        <v>2</v>
      </c>
      <c r="E81" s="129">
        <f t="shared" si="0"/>
        <v>0.08</v>
      </c>
      <c r="F81" s="126">
        <f>SUMIF('Rwanda partnership plan'!E15:E40,C81,'Rwanda partnership plan'!P15:P40)</f>
        <v>1500000</v>
      </c>
      <c r="G81" s="119"/>
      <c r="M81" s="98"/>
    </row>
    <row r="82" spans="1:13" x14ac:dyDescent="0.25">
      <c r="A82" s="98"/>
      <c r="C82" s="105" t="s">
        <v>22</v>
      </c>
      <c r="D82" s="104">
        <f>COUNTIF('Rwanda partnership plan'!E16:E41,C82)</f>
        <v>1</v>
      </c>
      <c r="E82" s="129">
        <f t="shared" si="0"/>
        <v>0.04</v>
      </c>
      <c r="F82" s="126">
        <f>SUMIF('Rwanda partnership plan'!E16:E41,C82,'Rwanda partnership plan'!P16:P41)</f>
        <v>1500000</v>
      </c>
      <c r="G82" s="119"/>
      <c r="M82" s="98"/>
    </row>
    <row r="83" spans="1:13" x14ac:dyDescent="0.25">
      <c r="A83" s="98"/>
      <c r="C83" s="105" t="s">
        <v>23</v>
      </c>
      <c r="D83" s="104">
        <f>COUNTIF('Rwanda partnership plan'!E17:E42,C83)</f>
        <v>1</v>
      </c>
      <c r="E83" s="129">
        <f t="shared" si="0"/>
        <v>0.04</v>
      </c>
      <c r="F83" s="126">
        <f>SUMIF('Rwanda partnership plan'!E17:E42,C83,'Rwanda partnership plan'!P17:P42)</f>
        <v>250000</v>
      </c>
      <c r="G83" s="119"/>
      <c r="M83" s="98"/>
    </row>
    <row r="84" spans="1:13" x14ac:dyDescent="0.25">
      <c r="A84" s="98"/>
      <c r="C84" s="105" t="s">
        <v>24</v>
      </c>
      <c r="D84" s="127">
        <f>SUM(D75:D83)</f>
        <v>25</v>
      </c>
      <c r="E84" s="129">
        <f t="shared" si="0"/>
        <v>1</v>
      </c>
      <c r="F84" s="128">
        <f>SUM(F75:F83)</f>
        <v>64687100</v>
      </c>
      <c r="G84" s="107"/>
      <c r="H84" s="107"/>
      <c r="I84" s="108"/>
      <c r="J84" s="109"/>
      <c r="K84" s="109"/>
      <c r="M84" s="98"/>
    </row>
    <row r="85" spans="1:13" x14ac:dyDescent="0.25">
      <c r="A85" s="98"/>
      <c r="C85" s="140"/>
      <c r="D85" s="141"/>
      <c r="E85" s="142"/>
      <c r="F85" s="143"/>
      <c r="G85" s="107"/>
      <c r="H85" s="107"/>
      <c r="I85" s="108"/>
      <c r="J85" s="109"/>
      <c r="K85" s="109"/>
      <c r="M85" s="98"/>
    </row>
    <row r="86" spans="1:13" x14ac:dyDescent="0.25">
      <c r="A86" s="98"/>
      <c r="C86" s="140"/>
      <c r="D86" s="141"/>
      <c r="E86" s="142"/>
      <c r="F86" s="143"/>
      <c r="G86" s="107"/>
      <c r="H86" s="107"/>
      <c r="I86" s="108"/>
      <c r="J86" s="109"/>
      <c r="K86" s="109"/>
      <c r="M86" s="98"/>
    </row>
    <row r="87" spans="1:13" ht="31.5" customHeight="1" x14ac:dyDescent="0.25">
      <c r="A87" s="98"/>
      <c r="F87" s="146" t="s">
        <v>25</v>
      </c>
      <c r="G87" s="146" t="s">
        <v>26</v>
      </c>
      <c r="H87" s="146" t="s">
        <v>27</v>
      </c>
      <c r="I87" s="146" t="s">
        <v>28</v>
      </c>
      <c r="J87" s="109"/>
      <c r="K87" s="109"/>
      <c r="M87" s="98"/>
    </row>
    <row r="88" spans="1:13" x14ac:dyDescent="0.25">
      <c r="A88" s="98"/>
      <c r="D88" s="146" t="s">
        <v>6</v>
      </c>
      <c r="E88" s="146" t="s">
        <v>6</v>
      </c>
      <c r="F88" s="146"/>
      <c r="G88" s="146"/>
      <c r="H88" s="146"/>
      <c r="I88" s="146"/>
      <c r="J88" s="109"/>
      <c r="K88" s="109"/>
      <c r="M88" s="98"/>
    </row>
    <row r="89" spans="1:13" ht="90" x14ac:dyDescent="0.25">
      <c r="A89" s="98"/>
      <c r="D89" s="145" t="s">
        <v>29</v>
      </c>
      <c r="E89" s="105" t="s">
        <v>11</v>
      </c>
      <c r="F89" s="104">
        <v>7</v>
      </c>
      <c r="G89" s="104">
        <f>COUNTIF('Rwanda partnership plan'!F22:F48,F89)</f>
        <v>0</v>
      </c>
      <c r="H89" s="129">
        <f t="shared" ref="H89:H97" si="1">I89/$I$97</f>
        <v>0.44456888241969322</v>
      </c>
      <c r="I89" s="126">
        <f>SUM('Rwanda partnership plan'!U8:U11)</f>
        <v>5630837</v>
      </c>
      <c r="J89" s="109"/>
      <c r="K89" s="109"/>
      <c r="M89" s="98"/>
    </row>
    <row r="90" spans="1:13" x14ac:dyDescent="0.25">
      <c r="A90" s="98"/>
      <c r="D90" s="145" t="s">
        <v>30</v>
      </c>
      <c r="E90" s="105" t="s">
        <v>13</v>
      </c>
      <c r="F90" s="104">
        <v>5</v>
      </c>
      <c r="G90" s="104">
        <f>COUNTIF('Rwanda partnership plan'!F23:F49,F90)</f>
        <v>0</v>
      </c>
      <c r="H90" s="129">
        <f t="shared" si="1"/>
        <v>0</v>
      </c>
      <c r="I90" s="126">
        <f>SUM('Rwanda partnership plan'!U12:U14)</f>
        <v>0</v>
      </c>
      <c r="J90" s="109"/>
      <c r="K90" s="109"/>
      <c r="M90" s="98"/>
    </row>
    <row r="91" spans="1:13" ht="30" x14ac:dyDescent="0.25">
      <c r="A91" s="98"/>
      <c r="D91" s="145" t="s">
        <v>31</v>
      </c>
      <c r="E91" s="105" t="s">
        <v>15</v>
      </c>
      <c r="F91" s="104">
        <v>0</v>
      </c>
      <c r="G91" s="104">
        <f>COUNTIF('Rwanda partnership plan'!F24:F50,F91)</f>
        <v>0</v>
      </c>
      <c r="H91" s="129">
        <f t="shared" si="1"/>
        <v>0</v>
      </c>
      <c r="I91" s="126">
        <f>SUM('Rwanda partnership plan'!U15:U19)</f>
        <v>0</v>
      </c>
      <c r="J91" s="109"/>
      <c r="K91" s="109"/>
      <c r="M91" s="98"/>
    </row>
    <row r="92" spans="1:13" ht="45" x14ac:dyDescent="0.25">
      <c r="A92" s="98"/>
      <c r="D92" s="145" t="s">
        <v>32</v>
      </c>
      <c r="E92" s="105" t="s">
        <v>33</v>
      </c>
      <c r="F92" s="104">
        <v>0</v>
      </c>
      <c r="G92" s="104">
        <f>COUNTIF('Rwanda partnership plan'!F25:F51,F92)</f>
        <v>0</v>
      </c>
      <c r="H92" s="129">
        <f t="shared" si="1"/>
        <v>0</v>
      </c>
      <c r="I92" s="126">
        <f>SUM('Rwanda partnership plan'!U20:U22)</f>
        <v>0</v>
      </c>
      <c r="J92" s="109"/>
      <c r="K92" s="109"/>
      <c r="M92" s="98"/>
    </row>
    <row r="93" spans="1:13" ht="90" x14ac:dyDescent="0.25">
      <c r="A93" s="98"/>
      <c r="D93" s="145" t="s">
        <v>34</v>
      </c>
      <c r="E93" s="105" t="s">
        <v>19</v>
      </c>
      <c r="F93" s="104">
        <v>5</v>
      </c>
      <c r="G93" s="104">
        <f>COUNTIF('Rwanda partnership plan'!F26:F52,F93)</f>
        <v>0</v>
      </c>
      <c r="H93" s="129">
        <f t="shared" si="1"/>
        <v>0</v>
      </c>
      <c r="I93" s="126">
        <f>SUM('Rwanda partnership plan'!U30:U32)</f>
        <v>0</v>
      </c>
      <c r="J93" s="109"/>
      <c r="K93" s="109"/>
      <c r="M93" s="98"/>
    </row>
    <row r="94" spans="1:13" ht="30" x14ac:dyDescent="0.25">
      <c r="A94" s="98"/>
      <c r="D94" s="145" t="s">
        <v>35</v>
      </c>
      <c r="E94" s="105" t="s">
        <v>36</v>
      </c>
      <c r="F94" s="104">
        <v>4</v>
      </c>
      <c r="G94" s="104">
        <f>COUNTIF('Rwanda partnership plan'!F27:F53,F94)</f>
        <v>0</v>
      </c>
      <c r="H94" s="129">
        <f t="shared" si="1"/>
        <v>0.1152707081261191</v>
      </c>
      <c r="I94" s="126">
        <f>SUM('Rwanda partnership plan'!U23:U29)</f>
        <v>1460000</v>
      </c>
      <c r="J94" s="109"/>
      <c r="K94" s="109"/>
      <c r="M94" s="98"/>
    </row>
    <row r="95" spans="1:13" ht="45" x14ac:dyDescent="0.25">
      <c r="A95" s="98"/>
      <c r="D95" s="145" t="s">
        <v>37</v>
      </c>
      <c r="E95" s="105" t="s">
        <v>38</v>
      </c>
      <c r="F95" s="104">
        <f>COUNTIF('Rwanda partnership plan'!E29:E54,E95)</f>
        <v>0</v>
      </c>
      <c r="G95" s="104">
        <f>COUNTIF('Rwanda partnership plan'!F28:F54,F95)</f>
        <v>0</v>
      </c>
      <c r="H95" s="129">
        <f t="shared" si="1"/>
        <v>0</v>
      </c>
      <c r="I95" s="126">
        <f>SUM('Rwanda partnership plan'!U33)</f>
        <v>0</v>
      </c>
      <c r="J95" s="109"/>
      <c r="K95" s="109"/>
      <c r="M95" s="98"/>
    </row>
    <row r="96" spans="1:13" ht="30" x14ac:dyDescent="0.25">
      <c r="A96" s="98"/>
      <c r="D96" s="145" t="s">
        <v>39</v>
      </c>
      <c r="E96" s="105" t="s">
        <v>23</v>
      </c>
      <c r="F96" s="104">
        <v>6</v>
      </c>
      <c r="G96" s="104">
        <f>COUNTIF('Rwanda partnership plan'!F29:F55,F96)</f>
        <v>0</v>
      </c>
      <c r="H96" s="129">
        <f t="shared" si="1"/>
        <v>0.44016040945418766</v>
      </c>
      <c r="I96" s="126">
        <f>SUM('Rwanda partnership plan'!U34:U37)</f>
        <v>5575000</v>
      </c>
      <c r="J96" s="109"/>
      <c r="K96" s="109"/>
      <c r="M96" s="98"/>
    </row>
    <row r="97" spans="1:13" x14ac:dyDescent="0.25">
      <c r="A97" s="98"/>
      <c r="D97" s="105" t="s">
        <v>24</v>
      </c>
      <c r="E97" s="105" t="s">
        <v>24</v>
      </c>
      <c r="F97" s="127">
        <f>SUM(F89:F96)</f>
        <v>27</v>
      </c>
      <c r="G97" s="104">
        <f>COUNTIF('Rwanda partnership plan'!F30:F56,F97)</f>
        <v>0</v>
      </c>
      <c r="H97" s="129">
        <f t="shared" si="1"/>
        <v>1</v>
      </c>
      <c r="I97" s="128">
        <f>SUM('Rwanda partnership plan'!U8:U37)</f>
        <v>12665837</v>
      </c>
      <c r="J97" s="109"/>
      <c r="K97" s="109"/>
      <c r="M97" s="98"/>
    </row>
    <row r="98" spans="1:13" x14ac:dyDescent="0.25">
      <c r="A98" s="98"/>
      <c r="C98" s="140"/>
      <c r="D98" s="141"/>
      <c r="E98" s="142"/>
      <c r="F98" s="143"/>
      <c r="G98" s="107"/>
      <c r="H98" s="107"/>
      <c r="I98" s="108"/>
      <c r="J98" s="109"/>
      <c r="K98" s="109"/>
      <c r="M98" s="98"/>
    </row>
    <row r="99" spans="1:13" x14ac:dyDescent="0.25">
      <c r="A99" s="98"/>
      <c r="C99" s="106"/>
      <c r="D99" s="107"/>
      <c r="E99" s="107"/>
      <c r="F99" s="107"/>
      <c r="G99" s="107"/>
      <c r="H99" s="107"/>
      <c r="I99" s="108"/>
      <c r="J99" s="109"/>
      <c r="K99" s="109"/>
      <c r="M99" s="98"/>
    </row>
    <row r="100" spans="1:13" x14ac:dyDescent="0.25">
      <c r="A100" s="98"/>
      <c r="B100" s="162" t="s">
        <v>40</v>
      </c>
      <c r="C100" s="162"/>
      <c r="D100" s="162"/>
      <c r="E100" s="162"/>
      <c r="F100" s="162"/>
      <c r="G100" s="162"/>
      <c r="H100" s="162"/>
      <c r="I100" s="162"/>
      <c r="J100" s="162"/>
      <c r="K100" s="162"/>
      <c r="L100" s="162"/>
      <c r="M100" s="98"/>
    </row>
    <row r="101" spans="1:13" hidden="1" x14ac:dyDescent="0.25">
      <c r="A101" s="98"/>
      <c r="M101" s="98"/>
    </row>
    <row r="102" spans="1:13" hidden="1" x14ac:dyDescent="0.25">
      <c r="A102" s="98"/>
      <c r="M102" s="98"/>
    </row>
    <row r="103" spans="1:13" hidden="1" x14ac:dyDescent="0.25">
      <c r="A103" s="98"/>
      <c r="M103" s="98"/>
    </row>
    <row r="104" spans="1:13" hidden="1" x14ac:dyDescent="0.25">
      <c r="A104" s="98"/>
      <c r="M104" s="98"/>
    </row>
    <row r="105" spans="1:13" hidden="1" x14ac:dyDescent="0.25">
      <c r="A105" s="98"/>
      <c r="M105" s="98"/>
    </row>
    <row r="106" spans="1:13" hidden="1" x14ac:dyDescent="0.25">
      <c r="A106" s="98"/>
      <c r="M106" s="98"/>
    </row>
    <row r="107" spans="1:13" hidden="1" x14ac:dyDescent="0.25">
      <c r="A107" s="98"/>
      <c r="M107" s="98"/>
    </row>
    <row r="108" spans="1:13" hidden="1" x14ac:dyDescent="0.25">
      <c r="A108" s="98"/>
      <c r="M108" s="98"/>
    </row>
    <row r="109" spans="1:13" hidden="1" x14ac:dyDescent="0.25">
      <c r="A109" s="98"/>
      <c r="M109" s="98"/>
    </row>
    <row r="110" spans="1:13" hidden="1" x14ac:dyDescent="0.25">
      <c r="A110" s="98"/>
      <c r="M110" s="98"/>
    </row>
    <row r="111" spans="1:13" hidden="1" x14ac:dyDescent="0.25">
      <c r="A111" s="98"/>
      <c r="M111" s="98"/>
    </row>
    <row r="112" spans="1:13" hidden="1" x14ac:dyDescent="0.25">
      <c r="A112" s="98"/>
      <c r="M112" s="98"/>
    </row>
    <row r="113" spans="1:13" hidden="1" x14ac:dyDescent="0.25">
      <c r="A113" s="98"/>
      <c r="M113" s="98"/>
    </row>
    <row r="114" spans="1:13" hidden="1" x14ac:dyDescent="0.25">
      <c r="A114" s="98"/>
      <c r="M114" s="98"/>
    </row>
    <row r="115" spans="1:13" hidden="1" x14ac:dyDescent="0.25">
      <c r="A115" s="98"/>
      <c r="M115" s="98"/>
    </row>
    <row r="116" spans="1:13" hidden="1" x14ac:dyDescent="0.25">
      <c r="A116" s="98"/>
      <c r="M116" s="98"/>
    </row>
    <row r="117" spans="1:13" hidden="1" x14ac:dyDescent="0.25">
      <c r="A117" s="98"/>
      <c r="M117" s="98"/>
    </row>
    <row r="118" spans="1:13" hidden="1" x14ac:dyDescent="0.25">
      <c r="A118" s="98"/>
      <c r="M118" s="98"/>
    </row>
    <row r="119" spans="1:13" hidden="1" x14ac:dyDescent="0.25">
      <c r="A119" s="98"/>
      <c r="M119" s="98"/>
    </row>
    <row r="120" spans="1:13" hidden="1" x14ac:dyDescent="0.25">
      <c r="A120" s="98"/>
      <c r="M120" s="98"/>
    </row>
    <row r="121" spans="1:13" hidden="1" x14ac:dyDescent="0.25">
      <c r="A121" s="98"/>
      <c r="M121" s="98"/>
    </row>
    <row r="122" spans="1:13" hidden="1" x14ac:dyDescent="0.25">
      <c r="A122" s="98"/>
      <c r="M122" s="98"/>
    </row>
    <row r="123" spans="1:13" hidden="1" x14ac:dyDescent="0.25">
      <c r="A123" s="98"/>
      <c r="M123" s="98"/>
    </row>
    <row r="124" spans="1:13" hidden="1" x14ac:dyDescent="0.25">
      <c r="A124" s="98"/>
      <c r="M124" s="98"/>
    </row>
    <row r="125" spans="1:13" ht="15.75" customHeight="1" x14ac:dyDescent="0.25">
      <c r="A125" s="98"/>
      <c r="M125" s="98"/>
    </row>
    <row r="126" spans="1:13" ht="15.75" customHeight="1" x14ac:dyDescent="0.25">
      <c r="A126" s="98"/>
      <c r="M126" s="98"/>
    </row>
    <row r="127" spans="1:13" ht="15.75" customHeight="1" x14ac:dyDescent="0.25">
      <c r="A127" s="98"/>
      <c r="C127"/>
      <c r="M127" s="98"/>
    </row>
    <row r="128" spans="1:13" ht="15.75" customHeight="1" x14ac:dyDescent="0.25">
      <c r="A128" s="98"/>
      <c r="M128" s="98"/>
    </row>
    <row r="129" spans="1:13" ht="15.75" customHeight="1" x14ac:dyDescent="0.25">
      <c r="A129" s="98"/>
      <c r="M129" s="98"/>
    </row>
    <row r="130" spans="1:13" ht="15.75" customHeight="1" x14ac:dyDescent="0.25">
      <c r="A130" s="98"/>
      <c r="M130" s="98"/>
    </row>
    <row r="131" spans="1:13" ht="15.75" customHeight="1" x14ac:dyDescent="0.25">
      <c r="A131" s="98"/>
      <c r="J131"/>
      <c r="M131" s="98"/>
    </row>
    <row r="132" spans="1:13" ht="15.75" customHeight="1" x14ac:dyDescent="0.25">
      <c r="A132" s="98"/>
      <c r="M132" s="98"/>
    </row>
    <row r="133" spans="1:13" ht="15.75" customHeight="1" x14ac:dyDescent="0.25">
      <c r="A133" s="98"/>
      <c r="M133" s="98"/>
    </row>
    <row r="134" spans="1:13" ht="15.75" customHeight="1" x14ac:dyDescent="0.25">
      <c r="A134" s="98"/>
      <c r="F134"/>
      <c r="M134" s="98"/>
    </row>
    <row r="135" spans="1:13" ht="15.75" customHeight="1" x14ac:dyDescent="0.25">
      <c r="A135" s="98"/>
      <c r="M135" s="98"/>
    </row>
    <row r="136" spans="1:13" ht="15.75" customHeight="1" x14ac:dyDescent="0.25">
      <c r="A136" s="98"/>
      <c r="I136"/>
      <c r="M136" s="98"/>
    </row>
    <row r="137" spans="1:13" ht="15.75" customHeight="1" x14ac:dyDescent="0.25">
      <c r="A137" s="98"/>
      <c r="M137" s="98"/>
    </row>
    <row r="138" spans="1:13" ht="15.75" customHeight="1" x14ac:dyDescent="0.25">
      <c r="A138" s="98"/>
      <c r="F138"/>
      <c r="I138"/>
      <c r="M138" s="98"/>
    </row>
    <row r="139" spans="1:13" ht="15.75" customHeight="1" x14ac:dyDescent="0.25">
      <c r="A139" s="98"/>
      <c r="M139" s="98"/>
    </row>
    <row r="140" spans="1:13" ht="15.75" customHeight="1" x14ac:dyDescent="0.25">
      <c r="A140" s="98"/>
      <c r="H140"/>
      <c r="M140" s="98"/>
    </row>
    <row r="141" spans="1:13" ht="15.75" customHeight="1" x14ac:dyDescent="0.25">
      <c r="A141" s="98"/>
      <c r="H141"/>
      <c r="I141"/>
      <c r="M141" s="98"/>
    </row>
    <row r="142" spans="1:13" ht="15.75" customHeight="1" x14ac:dyDescent="0.25">
      <c r="A142" s="98"/>
      <c r="G142"/>
      <c r="M142" s="98"/>
    </row>
    <row r="143" spans="1:13" ht="15.75" customHeight="1" x14ac:dyDescent="0.25">
      <c r="A143" s="98"/>
      <c r="G143"/>
      <c r="H143"/>
      <c r="M143" s="98"/>
    </row>
    <row r="144" spans="1:13" ht="15.75" customHeight="1" x14ac:dyDescent="0.25">
      <c r="A144" s="98"/>
      <c r="M144" s="98"/>
    </row>
    <row r="145" spans="1:13" ht="15.75" customHeight="1" x14ac:dyDescent="0.25">
      <c r="A145" s="98"/>
      <c r="F145"/>
      <c r="M145" s="98"/>
    </row>
    <row r="146" spans="1:13" ht="15.75" customHeight="1" x14ac:dyDescent="0.25">
      <c r="A146" s="98"/>
      <c r="M146" s="98"/>
    </row>
    <row r="147" spans="1:13" ht="15.75" customHeight="1" x14ac:dyDescent="0.25">
      <c r="A147" s="98"/>
      <c r="M147" s="98"/>
    </row>
    <row r="148" spans="1:13" ht="15.75" customHeight="1" x14ac:dyDescent="0.25">
      <c r="A148" s="98"/>
      <c r="M148" s="98"/>
    </row>
    <row r="149" spans="1:13" ht="15.75" customHeight="1" x14ac:dyDescent="0.25">
      <c r="A149" s="98"/>
      <c r="B149" s="130"/>
      <c r="C149" s="130"/>
      <c r="D149" s="130"/>
      <c r="E149" s="130"/>
      <c r="F149" s="130"/>
      <c r="G149" s="130"/>
      <c r="H149" s="130"/>
      <c r="I149" s="130"/>
      <c r="J149" s="130"/>
      <c r="K149" s="130"/>
      <c r="L149" s="130"/>
      <c r="M149" s="130"/>
    </row>
    <row r="150" spans="1:13" ht="15.75" customHeight="1" x14ac:dyDescent="0.25"/>
    <row r="151" spans="1:13" ht="15.75" customHeight="1" x14ac:dyDescent="0.25"/>
    <row r="152" spans="1:13" ht="15.75" customHeight="1" x14ac:dyDescent="0.25"/>
    <row r="153" spans="1:13" ht="15.75" customHeight="1" x14ac:dyDescent="0.25"/>
    <row r="154" spans="1:13" ht="15.75" customHeight="1" x14ac:dyDescent="0.25"/>
    <row r="155" spans="1:13" ht="15.75" customHeight="1" x14ac:dyDescent="0.25"/>
    <row r="156" spans="1:13" ht="15.75" customHeight="1" x14ac:dyDescent="0.25"/>
    <row r="157" spans="1:13" ht="15.75" customHeight="1" x14ac:dyDescent="0.25"/>
    <row r="158" spans="1:13" ht="15.75" customHeight="1" x14ac:dyDescent="0.25">
      <c r="G158"/>
    </row>
    <row r="159" spans="1:13" ht="15.75" customHeight="1" x14ac:dyDescent="0.25"/>
    <row r="160" spans="1:13"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sheetData>
  <mergeCells count="8">
    <mergeCell ref="B100:L100"/>
    <mergeCell ref="F73:F74"/>
    <mergeCell ref="E73:E74"/>
    <mergeCell ref="C4:K4"/>
    <mergeCell ref="C5:E5"/>
    <mergeCell ref="F5:G5"/>
    <mergeCell ref="C8:K8"/>
    <mergeCell ref="A70:T7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Q38"/>
  <sheetViews>
    <sheetView tabSelected="1" zoomScale="70" zoomScaleNormal="70" workbookViewId="0">
      <pane xSplit="9" ySplit="7" topLeftCell="J8" activePane="bottomRight" state="frozen"/>
      <selection pane="topRight" activeCell="F1" sqref="F1"/>
      <selection pane="bottomLeft" activeCell="A9" sqref="A9"/>
      <selection pane="bottomRight" activeCell="A12" sqref="A12:A14"/>
    </sheetView>
  </sheetViews>
  <sheetFormatPr defaultColWidth="9.140625" defaultRowHeight="12.75" x14ac:dyDescent="0.2"/>
  <cols>
    <col min="1" max="1" width="17.85546875" style="32" customWidth="1"/>
    <col min="2" max="2" width="26.140625" style="40" customWidth="1"/>
    <col min="3" max="3" width="36.5703125" style="40" customWidth="1"/>
    <col min="4" max="4" width="11.85546875" style="43" customWidth="1"/>
    <col min="5" max="5" width="13" style="43" bestFit="1" customWidth="1"/>
    <col min="6" max="6" width="20.5703125" style="40" customWidth="1"/>
    <col min="7" max="7" width="23.42578125" style="40" customWidth="1"/>
    <col min="8" max="8" width="20.42578125" style="40" customWidth="1"/>
    <col min="9" max="9" width="19.140625" style="40" customWidth="1"/>
    <col min="10" max="10" width="15" style="40" customWidth="1"/>
    <col min="11" max="11" width="11.28515625" style="41" customWidth="1"/>
    <col min="12" max="12" width="10.85546875" style="41" customWidth="1"/>
    <col min="13" max="13" width="10.42578125" style="41" customWidth="1"/>
    <col min="14" max="14" width="20.42578125" style="42" customWidth="1"/>
    <col min="15" max="15" width="12.42578125" style="42" customWidth="1"/>
    <col min="16" max="16" width="13.7109375" style="42" bestFit="1" customWidth="1"/>
    <col min="17" max="17" width="13.85546875" style="42" customWidth="1"/>
    <col min="18" max="18" width="18.42578125" style="42" customWidth="1"/>
    <col min="19" max="19" width="28.42578125" style="42" customWidth="1"/>
    <col min="20" max="20" width="18.28515625" style="42" customWidth="1"/>
    <col min="21" max="21" width="15.85546875" style="42" customWidth="1"/>
    <col min="22" max="22" width="7.85546875" style="42" hidden="1" customWidth="1"/>
    <col min="23" max="33" width="5.7109375" style="43" hidden="1" customWidth="1"/>
    <col min="34" max="34" width="7.140625" style="43" hidden="1" customWidth="1"/>
    <col min="35" max="45" width="5.7109375" style="43" hidden="1" customWidth="1"/>
    <col min="46" max="46" width="6.85546875" style="43" hidden="1" customWidth="1"/>
    <col min="47" max="57" width="5.7109375" style="43" hidden="1" customWidth="1"/>
    <col min="58" max="68" width="9.140625" style="32" hidden="1" customWidth="1"/>
    <col min="69" max="16384" width="9.140625" style="32"/>
  </cols>
  <sheetData>
    <row r="1" spans="1:68" s="26" customFormat="1" hidden="1" x14ac:dyDescent="0.25"/>
    <row r="2" spans="1:68" s="27" customFormat="1" hidden="1" x14ac:dyDescent="0.2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row>
    <row r="3" spans="1:68" s="27" customFormat="1" ht="43.5" hidden="1" customHeight="1"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row>
    <row r="4" spans="1:68" s="27" customFormat="1" ht="26.1" hidden="1" customHeight="1" x14ac:dyDescent="0.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row>
    <row r="5" spans="1:68" s="28" customFormat="1" ht="15" customHeight="1" x14ac:dyDescent="0.25">
      <c r="A5" s="197" t="s">
        <v>41</v>
      </c>
      <c r="B5" s="202" t="s">
        <v>42</v>
      </c>
      <c r="C5" s="202" t="s">
        <v>43</v>
      </c>
      <c r="D5" s="202" t="s">
        <v>44</v>
      </c>
      <c r="E5" s="215" t="s">
        <v>45</v>
      </c>
      <c r="F5" s="202" t="s">
        <v>44</v>
      </c>
      <c r="G5" s="202" t="s">
        <v>46</v>
      </c>
      <c r="H5" s="202" t="s">
        <v>47</v>
      </c>
      <c r="I5" s="202" t="s">
        <v>48</v>
      </c>
      <c r="J5" s="224" t="s">
        <v>49</v>
      </c>
      <c r="K5" s="224" t="s">
        <v>50</v>
      </c>
      <c r="L5" s="224"/>
      <c r="M5" s="224"/>
      <c r="N5" s="214" t="s">
        <v>51</v>
      </c>
      <c r="O5" s="214" t="s">
        <v>52</v>
      </c>
      <c r="P5" s="214" t="s">
        <v>53</v>
      </c>
      <c r="Q5" s="235" t="s">
        <v>54</v>
      </c>
      <c r="R5" s="234" t="s">
        <v>55</v>
      </c>
      <c r="S5" s="234" t="s">
        <v>56</v>
      </c>
      <c r="T5" s="203" t="s">
        <v>57</v>
      </c>
      <c r="U5" s="203" t="s">
        <v>58</v>
      </c>
      <c r="V5" s="213" t="s">
        <v>59</v>
      </c>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2" t="s">
        <v>60</v>
      </c>
      <c r="BG5" s="212" t="s">
        <v>61</v>
      </c>
      <c r="BH5" s="211" t="s">
        <v>62</v>
      </c>
      <c r="BI5" s="211" t="s">
        <v>63</v>
      </c>
      <c r="BJ5" s="211" t="s">
        <v>64</v>
      </c>
      <c r="BK5" s="211" t="s">
        <v>65</v>
      </c>
      <c r="BL5" s="211" t="s">
        <v>66</v>
      </c>
      <c r="BM5" s="211" t="s">
        <v>67</v>
      </c>
      <c r="BN5" s="220" t="s">
        <v>68</v>
      </c>
      <c r="BO5" s="211" t="s">
        <v>69</v>
      </c>
      <c r="BP5" s="211" t="s">
        <v>70</v>
      </c>
    </row>
    <row r="6" spans="1:68" s="28" customFormat="1" ht="15" customHeight="1" x14ac:dyDescent="0.25">
      <c r="A6" s="198"/>
      <c r="B6" s="202"/>
      <c r="C6" s="202"/>
      <c r="D6" s="202"/>
      <c r="E6" s="216"/>
      <c r="F6" s="202"/>
      <c r="G6" s="202"/>
      <c r="H6" s="202"/>
      <c r="I6" s="202"/>
      <c r="J6" s="224"/>
      <c r="K6" s="224" t="s">
        <v>71</v>
      </c>
      <c r="L6" s="224" t="s">
        <v>72</v>
      </c>
      <c r="M6" s="224" t="s">
        <v>73</v>
      </c>
      <c r="N6" s="214"/>
      <c r="O6" s="214"/>
      <c r="P6" s="214"/>
      <c r="Q6" s="236"/>
      <c r="R6" s="234"/>
      <c r="S6" s="234"/>
      <c r="T6" s="204"/>
      <c r="U6" s="204"/>
      <c r="V6" s="213" t="s">
        <v>74</v>
      </c>
      <c r="W6" s="213"/>
      <c r="X6" s="213"/>
      <c r="Y6" s="213"/>
      <c r="Z6" s="213"/>
      <c r="AA6" s="213"/>
      <c r="AB6" s="213"/>
      <c r="AC6" s="213"/>
      <c r="AD6" s="213"/>
      <c r="AE6" s="213"/>
      <c r="AF6" s="213"/>
      <c r="AG6" s="213"/>
      <c r="AH6" s="213" t="s">
        <v>75</v>
      </c>
      <c r="AI6" s="213"/>
      <c r="AJ6" s="213"/>
      <c r="AK6" s="213"/>
      <c r="AL6" s="213"/>
      <c r="AM6" s="213"/>
      <c r="AN6" s="213"/>
      <c r="AO6" s="213"/>
      <c r="AP6" s="213"/>
      <c r="AQ6" s="213"/>
      <c r="AR6" s="213"/>
      <c r="AS6" s="213"/>
      <c r="AT6" s="213" t="s">
        <v>76</v>
      </c>
      <c r="AU6" s="213"/>
      <c r="AV6" s="213"/>
      <c r="AW6" s="213"/>
      <c r="AX6" s="213"/>
      <c r="AY6" s="213"/>
      <c r="AZ6" s="213"/>
      <c r="BA6" s="213"/>
      <c r="BB6" s="213"/>
      <c r="BC6" s="213"/>
      <c r="BD6" s="213"/>
      <c r="BE6" s="213"/>
      <c r="BF6" s="212"/>
      <c r="BG6" s="212"/>
      <c r="BH6" s="211"/>
      <c r="BI6" s="211"/>
      <c r="BJ6" s="211"/>
      <c r="BK6" s="211"/>
      <c r="BL6" s="211"/>
      <c r="BM6" s="211"/>
      <c r="BN6" s="220"/>
      <c r="BO6" s="211"/>
      <c r="BP6" s="211"/>
    </row>
    <row r="7" spans="1:68" s="28" customFormat="1" ht="16.5" customHeight="1" x14ac:dyDescent="0.25">
      <c r="A7" s="199"/>
      <c r="B7" s="202"/>
      <c r="C7" s="202"/>
      <c r="D7" s="202"/>
      <c r="E7" s="217"/>
      <c r="F7" s="202"/>
      <c r="G7" s="202"/>
      <c r="H7" s="202"/>
      <c r="I7" s="202"/>
      <c r="J7" s="224"/>
      <c r="K7" s="224"/>
      <c r="L7" s="224"/>
      <c r="M7" s="224"/>
      <c r="N7" s="214"/>
      <c r="O7" s="214"/>
      <c r="P7" s="214"/>
      <c r="Q7" s="237"/>
      <c r="R7" s="234"/>
      <c r="S7" s="234"/>
      <c r="T7" s="205"/>
      <c r="U7" s="205"/>
      <c r="V7" s="92" t="s">
        <v>77</v>
      </c>
      <c r="W7" s="92" t="s">
        <v>78</v>
      </c>
      <c r="X7" s="92" t="s">
        <v>79</v>
      </c>
      <c r="Y7" s="92" t="s">
        <v>80</v>
      </c>
      <c r="Z7" s="92" t="s">
        <v>81</v>
      </c>
      <c r="AA7" s="92" t="s">
        <v>82</v>
      </c>
      <c r="AB7" s="92" t="s">
        <v>83</v>
      </c>
      <c r="AC7" s="92" t="s">
        <v>84</v>
      </c>
      <c r="AD7" s="92" t="s">
        <v>85</v>
      </c>
      <c r="AE7" s="92" t="s">
        <v>86</v>
      </c>
      <c r="AF7" s="92" t="s">
        <v>87</v>
      </c>
      <c r="AG7" s="92" t="s">
        <v>88</v>
      </c>
      <c r="AH7" s="92" t="s">
        <v>77</v>
      </c>
      <c r="AI7" s="92" t="s">
        <v>78</v>
      </c>
      <c r="AJ7" s="92" t="s">
        <v>79</v>
      </c>
      <c r="AK7" s="92" t="s">
        <v>80</v>
      </c>
      <c r="AL7" s="92" t="s">
        <v>81</v>
      </c>
      <c r="AM7" s="92" t="s">
        <v>82</v>
      </c>
      <c r="AN7" s="92" t="s">
        <v>83</v>
      </c>
      <c r="AO7" s="92" t="s">
        <v>84</v>
      </c>
      <c r="AP7" s="92" t="s">
        <v>85</v>
      </c>
      <c r="AQ7" s="92" t="s">
        <v>86</v>
      </c>
      <c r="AR7" s="92" t="s">
        <v>87</v>
      </c>
      <c r="AS7" s="92" t="s">
        <v>88</v>
      </c>
      <c r="AT7" s="92" t="s">
        <v>77</v>
      </c>
      <c r="AU7" s="92" t="s">
        <v>78</v>
      </c>
      <c r="AV7" s="92" t="s">
        <v>79</v>
      </c>
      <c r="AW7" s="92" t="s">
        <v>80</v>
      </c>
      <c r="AX7" s="92" t="s">
        <v>81</v>
      </c>
      <c r="AY7" s="92" t="s">
        <v>82</v>
      </c>
      <c r="AZ7" s="92" t="s">
        <v>83</v>
      </c>
      <c r="BA7" s="92" t="s">
        <v>84</v>
      </c>
      <c r="BB7" s="92" t="s">
        <v>85</v>
      </c>
      <c r="BC7" s="92" t="s">
        <v>86</v>
      </c>
      <c r="BD7" s="92" t="s">
        <v>87</v>
      </c>
      <c r="BE7" s="92" t="s">
        <v>88</v>
      </c>
      <c r="BF7" s="212"/>
      <c r="BG7" s="212"/>
      <c r="BH7" s="211"/>
      <c r="BI7" s="211"/>
      <c r="BJ7" s="211"/>
      <c r="BK7" s="211"/>
      <c r="BL7" s="211"/>
      <c r="BM7" s="211"/>
      <c r="BN7" s="220"/>
      <c r="BO7" s="211"/>
      <c r="BP7" s="211"/>
    </row>
    <row r="8" spans="1:68" ht="201.75" customHeight="1" x14ac:dyDescent="0.2">
      <c r="A8" s="200" t="s">
        <v>29</v>
      </c>
      <c r="B8" s="151" t="s">
        <v>89</v>
      </c>
      <c r="C8" s="151" t="s">
        <v>90</v>
      </c>
      <c r="D8" s="31" t="s">
        <v>91</v>
      </c>
      <c r="E8" s="31" t="s">
        <v>11</v>
      </c>
      <c r="F8" s="151" t="s">
        <v>92</v>
      </c>
      <c r="G8" s="151" t="s">
        <v>93</v>
      </c>
      <c r="H8" s="151" t="s">
        <v>94</v>
      </c>
      <c r="I8" s="151" t="s">
        <v>95</v>
      </c>
      <c r="J8" s="29" t="s">
        <v>96</v>
      </c>
      <c r="K8" s="151" t="s">
        <v>97</v>
      </c>
      <c r="L8" s="151" t="s">
        <v>98</v>
      </c>
      <c r="M8" s="151" t="s">
        <v>99</v>
      </c>
      <c r="N8" s="151" t="s">
        <v>100</v>
      </c>
      <c r="O8" s="151" t="s">
        <v>101</v>
      </c>
      <c r="P8" s="113">
        <v>250000</v>
      </c>
      <c r="Q8" s="151" t="s">
        <v>102</v>
      </c>
      <c r="R8" s="221" t="s">
        <v>103</v>
      </c>
      <c r="S8" s="229" t="s">
        <v>104</v>
      </c>
      <c r="T8" s="31" t="s">
        <v>105</v>
      </c>
      <c r="U8" s="134">
        <v>500000</v>
      </c>
      <c r="V8" s="30"/>
      <c r="W8" s="31"/>
      <c r="X8" s="31"/>
      <c r="Y8" s="31"/>
      <c r="Z8" s="31"/>
      <c r="AA8" s="31"/>
      <c r="AB8" s="33"/>
      <c r="AC8" s="33"/>
      <c r="AD8" s="33"/>
      <c r="AE8" s="33"/>
      <c r="AF8" s="33"/>
      <c r="AG8" s="33"/>
      <c r="AH8" s="33"/>
      <c r="AI8" s="33"/>
      <c r="AJ8" s="33"/>
      <c r="AK8" s="33"/>
      <c r="AL8" s="33"/>
      <c r="AM8" s="33"/>
      <c r="AN8" s="31"/>
      <c r="AO8" s="31"/>
      <c r="AP8" s="31"/>
      <c r="AQ8" s="31"/>
      <c r="AR8" s="31"/>
      <c r="AS8" s="31"/>
      <c r="AT8" s="31"/>
      <c r="AU8" s="31"/>
      <c r="AV8" s="31"/>
      <c r="AW8" s="31"/>
      <c r="AX8" s="31"/>
      <c r="AY8" s="31"/>
      <c r="AZ8" s="31"/>
      <c r="BA8" s="31"/>
      <c r="BB8" s="31"/>
      <c r="BC8" s="31"/>
      <c r="BD8" s="31"/>
      <c r="BE8" s="31"/>
      <c r="BF8" s="84" t="s">
        <v>106</v>
      </c>
      <c r="BG8" s="1"/>
      <c r="BH8" s="1"/>
      <c r="BI8" s="84" t="s">
        <v>107</v>
      </c>
      <c r="BJ8" s="1" t="s">
        <v>108</v>
      </c>
      <c r="BK8" s="1"/>
      <c r="BL8" s="84" t="s">
        <v>109</v>
      </c>
      <c r="BM8" s="1"/>
      <c r="BN8" s="230" t="s">
        <v>110</v>
      </c>
      <c r="BO8" s="1"/>
      <c r="BP8" s="151"/>
    </row>
    <row r="9" spans="1:68" ht="146.25" customHeight="1" x14ac:dyDescent="0.2">
      <c r="A9" s="200"/>
      <c r="B9" s="177" t="s">
        <v>111</v>
      </c>
      <c r="C9" s="177" t="s">
        <v>112</v>
      </c>
      <c r="D9" s="179">
        <v>2</v>
      </c>
      <c r="E9" s="179" t="s">
        <v>11</v>
      </c>
      <c r="F9" s="221" t="s">
        <v>113</v>
      </c>
      <c r="G9" s="181" t="s">
        <v>114</v>
      </c>
      <c r="H9" s="181" t="s">
        <v>115</v>
      </c>
      <c r="I9" s="181" t="s">
        <v>116</v>
      </c>
      <c r="J9" s="151" t="s">
        <v>117</v>
      </c>
      <c r="K9" s="151" t="s">
        <v>118</v>
      </c>
      <c r="L9" s="181" t="s">
        <v>119</v>
      </c>
      <c r="M9" s="181" t="s">
        <v>120</v>
      </c>
      <c r="N9" s="221" t="s">
        <v>121</v>
      </c>
      <c r="O9" s="183"/>
      <c r="P9" s="225">
        <v>500000</v>
      </c>
      <c r="Q9" s="221" t="s">
        <v>122</v>
      </c>
      <c r="R9" s="222"/>
      <c r="S9" s="229"/>
      <c r="T9" s="31" t="s">
        <v>123</v>
      </c>
      <c r="U9" s="134">
        <v>660837</v>
      </c>
      <c r="V9" s="30"/>
      <c r="W9" s="31"/>
      <c r="X9" s="31"/>
      <c r="Y9" s="31"/>
      <c r="Z9" s="31"/>
      <c r="AA9" s="31"/>
      <c r="AB9" s="33"/>
      <c r="AC9" s="33"/>
      <c r="AD9" s="33"/>
      <c r="AE9" s="33"/>
      <c r="AF9" s="33"/>
      <c r="AG9" s="33"/>
      <c r="AH9" s="33"/>
      <c r="AI9" s="33"/>
      <c r="AJ9" s="33"/>
      <c r="AK9" s="33"/>
      <c r="AL9" s="33"/>
      <c r="AM9" s="33"/>
      <c r="AN9" s="31"/>
      <c r="AO9" s="31"/>
      <c r="AP9" s="31"/>
      <c r="AQ9" s="31"/>
      <c r="AR9" s="31"/>
      <c r="AS9" s="31"/>
      <c r="AT9" s="31"/>
      <c r="AU9" s="31"/>
      <c r="AV9" s="31"/>
      <c r="AW9" s="31"/>
      <c r="AX9" s="31"/>
      <c r="AY9" s="31"/>
      <c r="AZ9" s="31"/>
      <c r="BA9" s="31"/>
      <c r="BB9" s="31"/>
      <c r="BC9" s="31"/>
      <c r="BD9" s="31"/>
      <c r="BE9" s="31"/>
      <c r="BF9" s="1"/>
      <c r="BG9" s="1"/>
      <c r="BH9" s="1"/>
      <c r="BI9" s="1" t="s">
        <v>108</v>
      </c>
      <c r="BJ9" s="1"/>
      <c r="BK9" s="1"/>
      <c r="BL9" s="1"/>
      <c r="BM9" s="1"/>
      <c r="BN9" s="231"/>
      <c r="BO9" s="78"/>
      <c r="BP9" s="151"/>
    </row>
    <row r="10" spans="1:68" ht="84.75" customHeight="1" x14ac:dyDescent="0.2">
      <c r="A10" s="200"/>
      <c r="B10" s="178"/>
      <c r="C10" s="178"/>
      <c r="D10" s="180"/>
      <c r="E10" s="180"/>
      <c r="F10" s="222"/>
      <c r="G10" s="182"/>
      <c r="H10" s="182"/>
      <c r="I10" s="182"/>
      <c r="J10" s="151"/>
      <c r="K10" s="151"/>
      <c r="L10" s="182"/>
      <c r="M10" s="182"/>
      <c r="N10" s="222"/>
      <c r="O10" s="184"/>
      <c r="P10" s="226"/>
      <c r="Q10" s="222"/>
      <c r="R10" s="222"/>
      <c r="S10" s="229"/>
      <c r="T10" s="31" t="s">
        <v>123</v>
      </c>
      <c r="U10" s="31">
        <v>4400000</v>
      </c>
      <c r="V10" s="30"/>
      <c r="W10" s="31"/>
      <c r="X10" s="31"/>
      <c r="Y10" s="31"/>
      <c r="Z10" s="31"/>
      <c r="AA10" s="31"/>
      <c r="AB10" s="33"/>
      <c r="AC10" s="33"/>
      <c r="AD10" s="33"/>
      <c r="AE10" s="33"/>
      <c r="AF10" s="33"/>
      <c r="AG10" s="33"/>
      <c r="AH10" s="33"/>
      <c r="AI10" s="33"/>
      <c r="AJ10" s="33"/>
      <c r="AK10" s="33"/>
      <c r="AL10" s="33"/>
      <c r="AM10" s="33"/>
      <c r="AN10" s="31"/>
      <c r="AO10" s="31"/>
      <c r="AP10" s="31"/>
      <c r="AQ10" s="31"/>
      <c r="AR10" s="31"/>
      <c r="AS10" s="31"/>
      <c r="AT10" s="31"/>
      <c r="AU10" s="31"/>
      <c r="AV10" s="31"/>
      <c r="AW10" s="31"/>
      <c r="AX10" s="31"/>
      <c r="AY10" s="31"/>
      <c r="AZ10" s="31"/>
      <c r="BA10" s="31"/>
      <c r="BB10" s="31"/>
      <c r="BC10" s="31"/>
      <c r="BD10" s="31"/>
      <c r="BE10" s="31"/>
      <c r="BF10" s="1"/>
      <c r="BG10" s="1"/>
      <c r="BH10" s="1"/>
      <c r="BI10" s="1"/>
      <c r="BJ10" s="1"/>
      <c r="BK10" s="1"/>
      <c r="BL10" s="1"/>
      <c r="BM10" s="1"/>
      <c r="BN10" s="231"/>
      <c r="BO10" s="78"/>
      <c r="BP10" s="151"/>
    </row>
    <row r="11" spans="1:68" ht="105.75" customHeight="1" x14ac:dyDescent="0.2">
      <c r="A11" s="200"/>
      <c r="B11" s="151" t="s">
        <v>124</v>
      </c>
      <c r="C11" s="151" t="s">
        <v>125</v>
      </c>
      <c r="D11" s="31">
        <v>2</v>
      </c>
      <c r="E11" s="31" t="s">
        <v>11</v>
      </c>
      <c r="F11" s="223"/>
      <c r="G11" s="151" t="s">
        <v>126</v>
      </c>
      <c r="H11" s="151"/>
      <c r="I11" s="151" t="s">
        <v>127</v>
      </c>
      <c r="J11" s="93" t="s">
        <v>128</v>
      </c>
      <c r="K11" s="151" t="s">
        <v>129</v>
      </c>
      <c r="L11" s="151" t="s">
        <v>130</v>
      </c>
      <c r="M11" s="151"/>
      <c r="N11" s="223"/>
      <c r="O11" s="30"/>
      <c r="P11" s="227"/>
      <c r="Q11" s="223"/>
      <c r="R11" s="223"/>
      <c r="S11" s="229"/>
      <c r="T11" s="31" t="s">
        <v>64</v>
      </c>
      <c r="U11" s="134">
        <v>70000</v>
      </c>
      <c r="V11" s="30"/>
      <c r="W11" s="31"/>
      <c r="X11" s="31"/>
      <c r="Y11" s="31"/>
      <c r="Z11" s="31"/>
      <c r="AA11" s="31"/>
      <c r="AB11" s="33"/>
      <c r="AC11" s="33"/>
      <c r="AD11" s="33"/>
      <c r="AE11" s="33"/>
      <c r="AF11" s="33"/>
      <c r="AG11" s="33"/>
      <c r="AH11" s="33"/>
      <c r="AI11" s="33"/>
      <c r="AJ11" s="33"/>
      <c r="AK11" s="33"/>
      <c r="AL11" s="33"/>
      <c r="AM11" s="33"/>
      <c r="AN11" s="31"/>
      <c r="AO11" s="31"/>
      <c r="AP11" s="31"/>
      <c r="AQ11" s="31"/>
      <c r="AR11" s="31"/>
      <c r="AS11" s="31"/>
      <c r="AT11" s="31"/>
      <c r="AU11" s="31"/>
      <c r="AV11" s="31"/>
      <c r="AW11" s="31"/>
      <c r="AX11" s="33"/>
      <c r="AY11" s="33"/>
      <c r="AZ11" s="33"/>
      <c r="BA11" s="31"/>
      <c r="BB11" s="31"/>
      <c r="BC11" s="34"/>
      <c r="BD11" s="34"/>
      <c r="BE11" s="34"/>
      <c r="BF11" s="1"/>
      <c r="BG11" s="1"/>
      <c r="BH11" s="1"/>
      <c r="BI11" s="1"/>
      <c r="BJ11" s="1"/>
      <c r="BK11" s="1"/>
      <c r="BL11" s="1"/>
      <c r="BM11" s="1"/>
      <c r="BN11" s="232"/>
      <c r="BO11" s="1"/>
      <c r="BP11" s="151"/>
    </row>
    <row r="12" spans="1:68" ht="293.25" x14ac:dyDescent="0.2">
      <c r="A12" s="210" t="s">
        <v>30</v>
      </c>
      <c r="B12" s="36" t="s">
        <v>131</v>
      </c>
      <c r="C12" s="36" t="s">
        <v>132</v>
      </c>
      <c r="D12" s="45" t="s">
        <v>133</v>
      </c>
      <c r="E12" s="45" t="s">
        <v>13</v>
      </c>
      <c r="F12" s="35" t="s">
        <v>134</v>
      </c>
      <c r="G12" s="36" t="s">
        <v>135</v>
      </c>
      <c r="H12" s="35" t="s">
        <v>513</v>
      </c>
      <c r="I12" s="36" t="s">
        <v>136</v>
      </c>
      <c r="J12" s="79" t="s">
        <v>137</v>
      </c>
      <c r="K12" s="79" t="s">
        <v>138</v>
      </c>
      <c r="L12" s="79" t="s">
        <v>139</v>
      </c>
      <c r="M12" s="79" t="s">
        <v>140</v>
      </c>
      <c r="N12" s="36" t="s">
        <v>141</v>
      </c>
      <c r="O12" s="35" t="s">
        <v>142</v>
      </c>
      <c r="P12" s="114">
        <v>1500000</v>
      </c>
      <c r="Q12" s="77"/>
      <c r="R12" s="189" t="s">
        <v>143</v>
      </c>
      <c r="S12" s="77" t="s">
        <v>144</v>
      </c>
      <c r="T12" s="135"/>
      <c r="U12" s="135"/>
      <c r="V12" s="37"/>
      <c r="W12" s="38"/>
      <c r="X12" s="38"/>
      <c r="Y12" s="38"/>
      <c r="Z12" s="38"/>
      <c r="AA12" s="38"/>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2"/>
      <c r="BG12" s="2"/>
      <c r="BH12" s="2"/>
      <c r="BI12" s="85" t="s">
        <v>145</v>
      </c>
      <c r="BJ12" s="2"/>
      <c r="BK12" s="2"/>
      <c r="BL12" s="2"/>
      <c r="BM12" s="2"/>
      <c r="BN12" s="4"/>
      <c r="BO12" s="2"/>
      <c r="BP12" s="2"/>
    </row>
    <row r="13" spans="1:68" ht="255" x14ac:dyDescent="0.2">
      <c r="A13" s="210"/>
      <c r="B13" s="35" t="s">
        <v>146</v>
      </c>
      <c r="C13" s="36" t="s">
        <v>147</v>
      </c>
      <c r="D13" s="45" t="s">
        <v>148</v>
      </c>
      <c r="E13" s="45" t="s">
        <v>13</v>
      </c>
      <c r="F13" s="35" t="s">
        <v>149</v>
      </c>
      <c r="G13" s="36" t="s">
        <v>150</v>
      </c>
      <c r="H13" s="35" t="s">
        <v>151</v>
      </c>
      <c r="I13" s="36" t="s">
        <v>152</v>
      </c>
      <c r="J13" s="80" t="s">
        <v>153</v>
      </c>
      <c r="K13" s="36" t="s">
        <v>154</v>
      </c>
      <c r="L13" s="36" t="s">
        <v>155</v>
      </c>
      <c r="M13" s="36" t="s">
        <v>156</v>
      </c>
      <c r="N13" s="36" t="s">
        <v>157</v>
      </c>
      <c r="O13" s="35" t="s">
        <v>158</v>
      </c>
      <c r="P13" s="114">
        <v>1500000</v>
      </c>
      <c r="Q13" s="36" t="s">
        <v>159</v>
      </c>
      <c r="R13" s="190"/>
      <c r="S13" s="36" t="s">
        <v>160</v>
      </c>
      <c r="T13" s="45"/>
      <c r="U13" s="45"/>
      <c r="V13" s="37"/>
      <c r="W13" s="38"/>
      <c r="X13" s="38"/>
      <c r="Y13" s="38"/>
      <c r="Z13" s="38"/>
      <c r="AA13" s="38"/>
      <c r="AB13" s="38"/>
      <c r="AC13" s="38"/>
      <c r="AD13" s="38"/>
      <c r="AE13" s="38"/>
      <c r="AF13" s="38"/>
      <c r="AG13" s="38"/>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2"/>
      <c r="BG13" s="2"/>
      <c r="BH13" s="2"/>
      <c r="BI13" s="2"/>
      <c r="BJ13" s="2"/>
      <c r="BK13" s="2"/>
      <c r="BL13" s="2"/>
      <c r="BM13" s="2"/>
      <c r="BN13" s="4"/>
      <c r="BO13" s="2"/>
      <c r="BP13" s="85"/>
    </row>
    <row r="14" spans="1:68" ht="216.75" x14ac:dyDescent="0.2">
      <c r="A14" s="210"/>
      <c r="B14" s="36" t="s">
        <v>161</v>
      </c>
      <c r="C14" s="36" t="s">
        <v>508</v>
      </c>
      <c r="D14" s="45" t="s">
        <v>148</v>
      </c>
      <c r="E14" s="45" t="s">
        <v>13</v>
      </c>
      <c r="F14" s="36" t="s">
        <v>162</v>
      </c>
      <c r="G14" s="36" t="s">
        <v>163</v>
      </c>
      <c r="H14" s="36" t="s">
        <v>164</v>
      </c>
      <c r="I14" s="36" t="s">
        <v>165</v>
      </c>
      <c r="J14" s="36" t="s">
        <v>166</v>
      </c>
      <c r="K14" s="36" t="s">
        <v>167</v>
      </c>
      <c r="L14" s="36" t="s">
        <v>168</v>
      </c>
      <c r="M14" s="36" t="s">
        <v>169</v>
      </c>
      <c r="N14" s="36" t="s">
        <v>170</v>
      </c>
      <c r="O14" s="44"/>
      <c r="P14" s="114">
        <v>1500000</v>
      </c>
      <c r="Q14" s="36" t="s">
        <v>171</v>
      </c>
      <c r="R14" s="191"/>
      <c r="S14" s="36" t="s">
        <v>172</v>
      </c>
      <c r="T14" s="45"/>
      <c r="U14" s="45"/>
      <c r="V14" s="44"/>
      <c r="W14" s="45"/>
      <c r="X14" s="45"/>
      <c r="Y14" s="45"/>
      <c r="Z14" s="45"/>
      <c r="AA14" s="45"/>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46"/>
      <c r="BG14" s="46"/>
      <c r="BH14" s="46"/>
      <c r="BI14" s="46"/>
      <c r="BJ14" s="2" t="s">
        <v>108</v>
      </c>
      <c r="BK14" s="2"/>
      <c r="BL14" s="2"/>
      <c r="BM14" s="2"/>
      <c r="BN14" s="4"/>
      <c r="BO14" s="2"/>
      <c r="BP14" s="2"/>
    </row>
    <row r="15" spans="1:68" ht="57.75" customHeight="1" x14ac:dyDescent="0.2">
      <c r="A15" s="201" t="s">
        <v>31</v>
      </c>
      <c r="B15" s="149" t="s">
        <v>173</v>
      </c>
      <c r="C15" s="149" t="s">
        <v>174</v>
      </c>
      <c r="D15" s="49">
        <v>2</v>
      </c>
      <c r="E15" s="49" t="s">
        <v>15</v>
      </c>
      <c r="F15" s="218" t="s">
        <v>175</v>
      </c>
      <c r="G15" s="149" t="s">
        <v>176</v>
      </c>
      <c r="H15" s="149"/>
      <c r="I15" s="149" t="s">
        <v>177</v>
      </c>
      <c r="J15" s="149" t="s">
        <v>178</v>
      </c>
      <c r="K15" s="47"/>
      <c r="L15" s="47"/>
      <c r="M15" s="47"/>
      <c r="N15" s="219" t="s">
        <v>179</v>
      </c>
      <c r="O15" s="48"/>
      <c r="P15" s="228">
        <v>1500000</v>
      </c>
      <c r="Q15" s="192" t="s">
        <v>180</v>
      </c>
      <c r="R15" s="192" t="s">
        <v>181</v>
      </c>
      <c r="S15" s="94"/>
      <c r="T15" s="136"/>
      <c r="U15" s="136"/>
      <c r="V15" s="48"/>
      <c r="W15" s="49"/>
      <c r="X15" s="49"/>
      <c r="Y15" s="49"/>
      <c r="Z15" s="49"/>
      <c r="AA15" s="49"/>
      <c r="AB15" s="49"/>
      <c r="AC15" s="49"/>
      <c r="AD15" s="49"/>
      <c r="AE15" s="49"/>
      <c r="AF15" s="49"/>
      <c r="AG15" s="49"/>
      <c r="AH15" s="50"/>
      <c r="AI15" s="50"/>
      <c r="AJ15" s="50"/>
      <c r="AK15" s="50"/>
      <c r="AL15" s="50"/>
      <c r="AM15" s="50"/>
      <c r="AN15" s="50"/>
      <c r="AO15" s="50"/>
      <c r="AP15" s="50"/>
      <c r="AQ15" s="50"/>
      <c r="AR15" s="50"/>
      <c r="AS15" s="50"/>
      <c r="AT15" s="49"/>
      <c r="AU15" s="49"/>
      <c r="AV15" s="49"/>
      <c r="AW15" s="39"/>
      <c r="AX15" s="39"/>
      <c r="AY15" s="39"/>
      <c r="AZ15" s="39"/>
      <c r="BA15" s="39"/>
      <c r="BB15" s="39"/>
      <c r="BC15" s="39"/>
      <c r="BD15" s="39"/>
      <c r="BE15" s="39"/>
      <c r="BF15" s="25"/>
      <c r="BG15" s="25"/>
      <c r="BH15" s="25"/>
      <c r="BI15" s="25"/>
      <c r="BJ15" s="25"/>
      <c r="BK15" s="25"/>
      <c r="BL15" s="25"/>
      <c r="BM15" s="25"/>
      <c r="BN15" s="86"/>
      <c r="BO15" s="25"/>
      <c r="BP15" s="149"/>
    </row>
    <row r="16" spans="1:68" ht="46.5" customHeight="1" x14ac:dyDescent="0.2">
      <c r="A16" s="201"/>
      <c r="B16" s="149" t="s">
        <v>182</v>
      </c>
      <c r="C16" s="149" t="s">
        <v>183</v>
      </c>
      <c r="D16" s="49">
        <v>2</v>
      </c>
      <c r="E16" s="49" t="s">
        <v>15</v>
      </c>
      <c r="F16" s="218"/>
      <c r="G16" s="149" t="s">
        <v>184</v>
      </c>
      <c r="H16" s="149"/>
      <c r="I16" s="149" t="s">
        <v>177</v>
      </c>
      <c r="J16" s="149" t="s">
        <v>185</v>
      </c>
      <c r="K16" s="47"/>
      <c r="L16" s="47"/>
      <c r="M16" s="47"/>
      <c r="N16" s="219"/>
      <c r="O16" s="48"/>
      <c r="P16" s="228"/>
      <c r="Q16" s="193"/>
      <c r="R16" s="193"/>
      <c r="S16" s="94"/>
      <c r="T16" s="136"/>
      <c r="U16" s="136"/>
      <c r="V16" s="48"/>
      <c r="W16" s="49"/>
      <c r="X16" s="49"/>
      <c r="Y16" s="49"/>
      <c r="Z16" s="49"/>
      <c r="AA16" s="49"/>
      <c r="AB16" s="49"/>
      <c r="AC16" s="49"/>
      <c r="AD16" s="49"/>
      <c r="AE16" s="49"/>
      <c r="AF16" s="49"/>
      <c r="AG16" s="49"/>
      <c r="AH16" s="50"/>
      <c r="AI16" s="50"/>
      <c r="AJ16" s="50"/>
      <c r="AK16" s="50"/>
      <c r="AL16" s="50"/>
      <c r="AM16" s="50"/>
      <c r="AN16" s="50"/>
      <c r="AO16" s="50"/>
      <c r="AP16" s="50"/>
      <c r="AQ16" s="50"/>
      <c r="AR16" s="50"/>
      <c r="AS16" s="50"/>
      <c r="AT16" s="49"/>
      <c r="AU16" s="49"/>
      <c r="AV16" s="49"/>
      <c r="AW16" s="39"/>
      <c r="AX16" s="39"/>
      <c r="AY16" s="39"/>
      <c r="AZ16" s="39"/>
      <c r="BA16" s="39"/>
      <c r="BB16" s="39"/>
      <c r="BC16" s="39"/>
      <c r="BD16" s="39"/>
      <c r="BE16" s="39"/>
      <c r="BF16" s="25"/>
      <c r="BG16" s="25" t="s">
        <v>108</v>
      </c>
      <c r="BH16" s="25"/>
      <c r="BI16" s="25"/>
      <c r="BJ16" s="25"/>
      <c r="BK16" s="25"/>
      <c r="BL16" s="25"/>
      <c r="BM16" s="25"/>
      <c r="BN16" s="86"/>
      <c r="BO16" s="25"/>
      <c r="BP16" s="149"/>
    </row>
    <row r="17" spans="1:68" ht="182.1" customHeight="1" x14ac:dyDescent="0.2">
      <c r="A17" s="201"/>
      <c r="B17" s="149" t="s">
        <v>186</v>
      </c>
      <c r="C17" s="149" t="s">
        <v>187</v>
      </c>
      <c r="D17" s="49">
        <v>2</v>
      </c>
      <c r="E17" s="49" t="s">
        <v>15</v>
      </c>
      <c r="F17" s="218"/>
      <c r="G17" s="51" t="s">
        <v>188</v>
      </c>
      <c r="H17" s="219" t="s">
        <v>189</v>
      </c>
      <c r="I17" s="149" t="s">
        <v>177</v>
      </c>
      <c r="J17" s="149" t="s">
        <v>190</v>
      </c>
      <c r="K17" s="47"/>
      <c r="L17" s="47"/>
      <c r="M17" s="47"/>
      <c r="N17" s="219"/>
      <c r="O17" s="48"/>
      <c r="P17" s="228"/>
      <c r="Q17" s="193"/>
      <c r="R17" s="193"/>
      <c r="S17" s="94"/>
      <c r="T17" s="136"/>
      <c r="U17" s="136"/>
      <c r="V17" s="48"/>
      <c r="W17" s="49"/>
      <c r="X17" s="49"/>
      <c r="Y17" s="49"/>
      <c r="Z17" s="49"/>
      <c r="AA17" s="49"/>
      <c r="AB17" s="49"/>
      <c r="AC17" s="49"/>
      <c r="AD17" s="49"/>
      <c r="AE17" s="49"/>
      <c r="AF17" s="49"/>
      <c r="AG17" s="49"/>
      <c r="AH17" s="50"/>
      <c r="AI17" s="50"/>
      <c r="AJ17" s="50"/>
      <c r="AK17" s="50"/>
      <c r="AL17" s="50"/>
      <c r="AM17" s="50"/>
      <c r="AN17" s="50"/>
      <c r="AO17" s="50"/>
      <c r="AP17" s="50"/>
      <c r="AQ17" s="50"/>
      <c r="AR17" s="50"/>
      <c r="AS17" s="50"/>
      <c r="AT17" s="49"/>
      <c r="AU17" s="49"/>
      <c r="AV17" s="49"/>
      <c r="AW17" s="39"/>
      <c r="AX17" s="39"/>
      <c r="AY17" s="39"/>
      <c r="AZ17" s="39"/>
      <c r="BA17" s="39"/>
      <c r="BB17" s="39"/>
      <c r="BC17" s="39"/>
      <c r="BD17" s="39"/>
      <c r="BE17" s="39"/>
      <c r="BF17" s="25"/>
      <c r="BG17" s="25"/>
      <c r="BH17" s="25"/>
      <c r="BI17" s="25"/>
      <c r="BJ17" s="25" t="s">
        <v>108</v>
      </c>
      <c r="BK17" s="25"/>
      <c r="BL17" s="25"/>
      <c r="BM17" s="25"/>
      <c r="BN17" s="86"/>
      <c r="BO17" s="25"/>
      <c r="BP17" s="149"/>
    </row>
    <row r="18" spans="1:68" ht="51" x14ac:dyDescent="0.2">
      <c r="A18" s="201"/>
      <c r="B18" s="149" t="s">
        <v>191</v>
      </c>
      <c r="C18" s="149" t="s">
        <v>192</v>
      </c>
      <c r="D18" s="49">
        <v>2</v>
      </c>
      <c r="E18" s="49" t="s">
        <v>15</v>
      </c>
      <c r="F18" s="218"/>
      <c r="G18" s="51" t="s">
        <v>193</v>
      </c>
      <c r="H18" s="219"/>
      <c r="I18" s="149" t="s">
        <v>177</v>
      </c>
      <c r="J18" s="149" t="s">
        <v>194</v>
      </c>
      <c r="K18" s="47"/>
      <c r="L18" s="47"/>
      <c r="M18" s="47"/>
      <c r="N18" s="219"/>
      <c r="O18" s="48"/>
      <c r="P18" s="228"/>
      <c r="Q18" s="194"/>
      <c r="R18" s="193"/>
      <c r="S18" s="94"/>
      <c r="T18" s="136"/>
      <c r="U18" s="136"/>
      <c r="V18" s="48"/>
      <c r="W18" s="49"/>
      <c r="X18" s="49"/>
      <c r="Y18" s="49"/>
      <c r="Z18" s="49"/>
      <c r="AA18" s="49"/>
      <c r="AB18" s="49"/>
      <c r="AC18" s="49"/>
      <c r="AD18" s="49"/>
      <c r="AE18" s="49"/>
      <c r="AF18" s="49"/>
      <c r="AG18" s="49"/>
      <c r="AH18" s="50"/>
      <c r="AI18" s="50"/>
      <c r="AJ18" s="50"/>
      <c r="AK18" s="50"/>
      <c r="AL18" s="50"/>
      <c r="AM18" s="50"/>
      <c r="AN18" s="50"/>
      <c r="AO18" s="50"/>
      <c r="AP18" s="50"/>
      <c r="AQ18" s="50"/>
      <c r="AR18" s="50"/>
      <c r="AS18" s="50"/>
      <c r="AT18" s="49"/>
      <c r="AU18" s="49"/>
      <c r="AV18" s="49"/>
      <c r="AW18" s="39"/>
      <c r="AX18" s="39"/>
      <c r="AY18" s="39"/>
      <c r="AZ18" s="39"/>
      <c r="BA18" s="39"/>
      <c r="BB18" s="39"/>
      <c r="BC18" s="39"/>
      <c r="BD18" s="39"/>
      <c r="BE18" s="39"/>
      <c r="BF18" s="25"/>
      <c r="BG18" s="25"/>
      <c r="BH18" s="25"/>
      <c r="BI18" s="25"/>
      <c r="BJ18" s="25"/>
      <c r="BK18" s="25"/>
      <c r="BL18" s="25"/>
      <c r="BM18" s="25"/>
      <c r="BN18" s="86"/>
      <c r="BO18" s="25"/>
      <c r="BP18" s="149"/>
    </row>
    <row r="19" spans="1:68" ht="153" x14ac:dyDescent="0.2">
      <c r="A19" s="201"/>
      <c r="B19" s="149" t="s">
        <v>195</v>
      </c>
      <c r="C19" s="149" t="s">
        <v>196</v>
      </c>
      <c r="D19" s="49">
        <v>4</v>
      </c>
      <c r="E19" s="49" t="s">
        <v>15</v>
      </c>
      <c r="F19" s="149" t="s">
        <v>197</v>
      </c>
      <c r="G19" s="51" t="s">
        <v>198</v>
      </c>
      <c r="H19" s="219"/>
      <c r="I19" s="149" t="s">
        <v>199</v>
      </c>
      <c r="J19" s="149" t="s">
        <v>200</v>
      </c>
      <c r="K19" s="149" t="s">
        <v>201</v>
      </c>
      <c r="L19" s="149" t="s">
        <v>202</v>
      </c>
      <c r="M19" s="149" t="s">
        <v>203</v>
      </c>
      <c r="N19" s="149" t="s">
        <v>204</v>
      </c>
      <c r="O19" s="48"/>
      <c r="P19" s="150">
        <v>1500000</v>
      </c>
      <c r="Q19" s="52" t="s">
        <v>205</v>
      </c>
      <c r="R19" s="194"/>
      <c r="S19" s="52"/>
      <c r="T19" s="136"/>
      <c r="U19" s="136"/>
      <c r="V19" s="48"/>
      <c r="W19" s="49"/>
      <c r="X19" s="49"/>
      <c r="Y19" s="49"/>
      <c r="Z19" s="49"/>
      <c r="AA19" s="49"/>
      <c r="AB19" s="50"/>
      <c r="AC19" s="50"/>
      <c r="AD19" s="50"/>
      <c r="AE19" s="50"/>
      <c r="AF19" s="50"/>
      <c r="AG19" s="50"/>
      <c r="AH19" s="50"/>
      <c r="AI19" s="50"/>
      <c r="AJ19" s="50"/>
      <c r="AK19" s="50"/>
      <c r="AL19" s="50"/>
      <c r="AM19" s="50"/>
      <c r="AN19" s="50"/>
      <c r="AO19" s="50"/>
      <c r="AP19" s="50"/>
      <c r="AQ19" s="50"/>
      <c r="AR19" s="50"/>
      <c r="AS19" s="50"/>
      <c r="AT19" s="50"/>
      <c r="AU19" s="50"/>
      <c r="AV19" s="50"/>
      <c r="AW19" s="33"/>
      <c r="AX19" s="33"/>
      <c r="AY19" s="33"/>
      <c r="AZ19" s="33"/>
      <c r="BA19" s="33"/>
      <c r="BB19" s="33"/>
      <c r="BC19" s="33"/>
      <c r="BD19" s="33"/>
      <c r="BE19" s="33"/>
      <c r="BF19" s="25"/>
      <c r="BG19" s="25"/>
      <c r="BH19" s="25"/>
      <c r="BI19" s="25"/>
      <c r="BJ19" s="25"/>
      <c r="BK19" s="25"/>
      <c r="BL19" s="25"/>
      <c r="BM19" s="25"/>
      <c r="BN19" s="86"/>
      <c r="BO19" s="25"/>
      <c r="BP19" s="149"/>
    </row>
    <row r="20" spans="1:68" ht="163.5" customHeight="1" x14ac:dyDescent="0.2">
      <c r="A20" s="209" t="s">
        <v>32</v>
      </c>
      <c r="B20" s="152" t="s">
        <v>206</v>
      </c>
      <c r="C20" s="152" t="s">
        <v>207</v>
      </c>
      <c r="D20" s="54">
        <v>2</v>
      </c>
      <c r="E20" s="54" t="s">
        <v>17</v>
      </c>
      <c r="F20" s="233" t="s">
        <v>175</v>
      </c>
      <c r="G20" s="152" t="s">
        <v>208</v>
      </c>
      <c r="H20" s="233" t="s">
        <v>510</v>
      </c>
      <c r="I20" s="152" t="s">
        <v>209</v>
      </c>
      <c r="J20" s="152" t="s">
        <v>210</v>
      </c>
      <c r="K20" s="152" t="s">
        <v>211</v>
      </c>
      <c r="L20" s="152" t="s">
        <v>212</v>
      </c>
      <c r="M20" s="152" t="s">
        <v>213</v>
      </c>
      <c r="N20" s="233" t="s">
        <v>214</v>
      </c>
      <c r="O20" s="53"/>
      <c r="P20" s="115">
        <v>1500000</v>
      </c>
      <c r="Q20" s="152" t="s">
        <v>215</v>
      </c>
      <c r="R20" s="152" t="s">
        <v>216</v>
      </c>
      <c r="S20" s="152"/>
      <c r="T20" s="54"/>
      <c r="U20" s="54"/>
      <c r="V20" s="53"/>
      <c r="W20" s="54"/>
      <c r="X20" s="54"/>
      <c r="Y20" s="54"/>
      <c r="Z20" s="54"/>
      <c r="AA20" s="54"/>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4"/>
      <c r="BA20" s="54"/>
      <c r="BB20" s="54"/>
      <c r="BC20" s="54"/>
      <c r="BD20" s="54"/>
      <c r="BE20" s="54"/>
      <c r="BF20" s="55"/>
      <c r="BG20" s="56"/>
      <c r="BH20" s="55"/>
      <c r="BI20" s="55"/>
      <c r="BJ20" s="55"/>
      <c r="BK20" s="55"/>
      <c r="BL20" s="55"/>
      <c r="BM20" s="55"/>
      <c r="BN20" s="87"/>
      <c r="BO20" s="55"/>
      <c r="BP20" s="152"/>
    </row>
    <row r="21" spans="1:68" ht="140.25" x14ac:dyDescent="0.2">
      <c r="A21" s="209"/>
      <c r="B21" s="152" t="s">
        <v>217</v>
      </c>
      <c r="C21" s="152" t="s">
        <v>218</v>
      </c>
      <c r="D21" s="54">
        <v>2</v>
      </c>
      <c r="E21" s="54" t="s">
        <v>17</v>
      </c>
      <c r="F21" s="233"/>
      <c r="G21" s="152" t="s">
        <v>219</v>
      </c>
      <c r="H21" s="233"/>
      <c r="I21" s="152" t="s">
        <v>220</v>
      </c>
      <c r="J21" s="152" t="s">
        <v>221</v>
      </c>
      <c r="K21" s="152" t="s">
        <v>222</v>
      </c>
      <c r="L21" s="152" t="s">
        <v>223</v>
      </c>
      <c r="M21" s="152" t="s">
        <v>224</v>
      </c>
      <c r="N21" s="233"/>
      <c r="O21" s="53"/>
      <c r="P21" s="115">
        <v>1500000</v>
      </c>
      <c r="Q21" s="53" t="s">
        <v>225</v>
      </c>
      <c r="R21" s="152" t="s">
        <v>226</v>
      </c>
      <c r="S21" s="53"/>
      <c r="T21" s="54"/>
      <c r="U21" s="54"/>
      <c r="V21" s="53"/>
      <c r="W21" s="54"/>
      <c r="X21" s="54"/>
      <c r="Y21" s="54"/>
      <c r="Z21" s="54"/>
      <c r="AA21" s="54"/>
      <c r="AB21" s="54"/>
      <c r="AC21" s="54"/>
      <c r="AD21" s="54"/>
      <c r="AE21" s="54"/>
      <c r="AF21" s="54"/>
      <c r="AG21" s="54"/>
      <c r="AH21" s="50"/>
      <c r="AI21" s="50"/>
      <c r="AJ21" s="50"/>
      <c r="AK21" s="50"/>
      <c r="AL21" s="50"/>
      <c r="AM21" s="50"/>
      <c r="AN21" s="50"/>
      <c r="AO21" s="50"/>
      <c r="AP21" s="50"/>
      <c r="AQ21" s="50"/>
      <c r="AR21" s="50"/>
      <c r="AS21" s="50"/>
      <c r="AT21" s="50"/>
      <c r="AU21" s="50"/>
      <c r="AV21" s="50"/>
      <c r="AW21" s="50"/>
      <c r="AX21" s="50"/>
      <c r="AY21" s="50"/>
      <c r="AZ21" s="54"/>
      <c r="BA21" s="54"/>
      <c r="BB21" s="54"/>
      <c r="BC21" s="54"/>
      <c r="BD21" s="54"/>
      <c r="BE21" s="54"/>
      <c r="BF21" s="55"/>
      <c r="BG21" s="56"/>
      <c r="BH21" s="55"/>
      <c r="BI21" s="55"/>
      <c r="BJ21" s="55"/>
      <c r="BK21" s="55"/>
      <c r="BL21" s="55"/>
      <c r="BM21" s="55"/>
      <c r="BN21" s="87"/>
      <c r="BO21" s="55"/>
      <c r="BP21" s="152"/>
    </row>
    <row r="22" spans="1:68" ht="165.75" x14ac:dyDescent="0.2">
      <c r="A22" s="209"/>
      <c r="B22" s="152" t="s">
        <v>227</v>
      </c>
      <c r="C22" s="152" t="s">
        <v>228</v>
      </c>
      <c r="D22" s="54">
        <v>3</v>
      </c>
      <c r="E22" s="54" t="s">
        <v>17</v>
      </c>
      <c r="F22" s="152" t="s">
        <v>229</v>
      </c>
      <c r="G22" s="152" t="s">
        <v>230</v>
      </c>
      <c r="H22" s="152" t="s">
        <v>231</v>
      </c>
      <c r="I22" s="152" t="s">
        <v>232</v>
      </c>
      <c r="J22" s="152" t="s">
        <v>233</v>
      </c>
      <c r="K22" s="152" t="s">
        <v>234</v>
      </c>
      <c r="L22" s="152" t="s">
        <v>235</v>
      </c>
      <c r="M22" s="152" t="s">
        <v>236</v>
      </c>
      <c r="N22" s="152" t="s">
        <v>237</v>
      </c>
      <c r="O22" s="53"/>
      <c r="P22" s="115">
        <v>1500000</v>
      </c>
      <c r="Q22" s="152" t="s">
        <v>238</v>
      </c>
      <c r="R22" s="152" t="s">
        <v>239</v>
      </c>
      <c r="S22" s="152"/>
      <c r="T22" s="54"/>
      <c r="U22" s="54"/>
      <c r="V22" s="53"/>
      <c r="W22" s="54"/>
      <c r="X22" s="54"/>
      <c r="Y22" s="54"/>
      <c r="Z22" s="54"/>
      <c r="AA22" s="54"/>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5"/>
      <c r="BG22" s="56"/>
      <c r="BH22" s="55"/>
      <c r="BI22" s="55"/>
      <c r="BJ22" s="55"/>
      <c r="BK22" s="55"/>
      <c r="BL22" s="55"/>
      <c r="BM22" s="55"/>
      <c r="BN22" s="87"/>
      <c r="BO22" s="55"/>
      <c r="BP22" s="152"/>
    </row>
    <row r="23" spans="1:68" ht="348" customHeight="1" x14ac:dyDescent="0.2">
      <c r="A23" s="207" t="s">
        <v>34</v>
      </c>
      <c r="B23" s="57" t="s">
        <v>240</v>
      </c>
      <c r="C23" s="57" t="s">
        <v>509</v>
      </c>
      <c r="D23" s="62">
        <v>3</v>
      </c>
      <c r="E23" s="62" t="s">
        <v>19</v>
      </c>
      <c r="F23" s="57" t="s">
        <v>241</v>
      </c>
      <c r="G23" s="57" t="s">
        <v>242</v>
      </c>
      <c r="H23" s="58" t="s">
        <v>243</v>
      </c>
      <c r="I23" s="57" t="s">
        <v>244</v>
      </c>
      <c r="J23" s="57" t="s">
        <v>245</v>
      </c>
      <c r="K23" s="57" t="s">
        <v>246</v>
      </c>
      <c r="L23" s="59"/>
      <c r="M23" s="59"/>
      <c r="N23" s="57" t="s">
        <v>247</v>
      </c>
      <c r="O23" s="57" t="s">
        <v>514</v>
      </c>
      <c r="P23" s="116"/>
      <c r="Q23" s="60"/>
      <c r="R23" s="60"/>
      <c r="S23" s="60" t="s">
        <v>248</v>
      </c>
      <c r="T23" s="137" t="s">
        <v>63</v>
      </c>
      <c r="U23" s="137">
        <v>1160000</v>
      </c>
      <c r="V23" s="57"/>
      <c r="W23" s="57"/>
      <c r="X23" s="57"/>
      <c r="Y23" s="57"/>
      <c r="Z23" s="57"/>
      <c r="AA23" s="57"/>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63"/>
      <c r="BG23" s="63" t="s">
        <v>108</v>
      </c>
      <c r="BH23" s="63"/>
      <c r="BI23" s="57" t="s">
        <v>249</v>
      </c>
      <c r="BJ23" s="63"/>
      <c r="BK23" s="63"/>
      <c r="BL23" s="63"/>
      <c r="BM23" s="63"/>
      <c r="BN23" s="88"/>
      <c r="BO23" s="57"/>
      <c r="BP23" s="57"/>
    </row>
    <row r="24" spans="1:68" ht="317.25" customHeight="1" x14ac:dyDescent="0.2">
      <c r="A24" s="207"/>
      <c r="B24" s="57" t="s">
        <v>250</v>
      </c>
      <c r="C24" s="57" t="s">
        <v>251</v>
      </c>
      <c r="D24" s="62" t="s">
        <v>148</v>
      </c>
      <c r="E24" s="62" t="s">
        <v>19</v>
      </c>
      <c r="F24" s="57" t="s">
        <v>162</v>
      </c>
      <c r="G24" s="57" t="s">
        <v>252</v>
      </c>
      <c r="H24" s="58" t="s">
        <v>515</v>
      </c>
      <c r="I24" s="57" t="s">
        <v>253</v>
      </c>
      <c r="J24" s="57" t="s">
        <v>254</v>
      </c>
      <c r="K24" s="57" t="s">
        <v>255</v>
      </c>
      <c r="L24" s="57" t="s">
        <v>256</v>
      </c>
      <c r="M24" s="57" t="s">
        <v>257</v>
      </c>
      <c r="N24" s="57" t="s">
        <v>258</v>
      </c>
      <c r="O24" s="64"/>
      <c r="P24" s="116">
        <v>6146000</v>
      </c>
      <c r="Q24" s="57" t="s">
        <v>259</v>
      </c>
      <c r="R24" s="195" t="s">
        <v>260</v>
      </c>
      <c r="S24" s="57" t="s">
        <v>261</v>
      </c>
      <c r="T24" s="62"/>
      <c r="U24" s="62"/>
      <c r="V24" s="57"/>
      <c r="W24" s="57"/>
      <c r="X24" s="57"/>
      <c r="Y24" s="57"/>
      <c r="Z24" s="57"/>
      <c r="AA24" s="57"/>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63"/>
      <c r="BG24" s="63"/>
      <c r="BH24" s="63"/>
      <c r="BI24" s="57" t="s">
        <v>262</v>
      </c>
      <c r="BJ24" s="63"/>
      <c r="BK24" s="57" t="s">
        <v>263</v>
      </c>
      <c r="BL24" s="63"/>
      <c r="BM24" s="57" t="s">
        <v>264</v>
      </c>
      <c r="BN24" s="88"/>
      <c r="BO24" s="63"/>
      <c r="BP24" s="57"/>
    </row>
    <row r="25" spans="1:68" ht="357" x14ac:dyDescent="0.2">
      <c r="A25" s="207"/>
      <c r="B25" s="57" t="s">
        <v>265</v>
      </c>
      <c r="C25" s="57" t="s">
        <v>266</v>
      </c>
      <c r="D25" s="62" t="s">
        <v>148</v>
      </c>
      <c r="E25" s="62" t="s">
        <v>19</v>
      </c>
      <c r="F25" s="57" t="s">
        <v>162</v>
      </c>
      <c r="G25" s="57" t="s">
        <v>267</v>
      </c>
      <c r="H25" s="58" t="s">
        <v>511</v>
      </c>
      <c r="I25" s="57" t="s">
        <v>268</v>
      </c>
      <c r="J25" s="57" t="s">
        <v>269</v>
      </c>
      <c r="K25" s="57" t="s">
        <v>270</v>
      </c>
      <c r="L25" s="59"/>
      <c r="M25" s="59"/>
      <c r="N25" s="57" t="s">
        <v>271</v>
      </c>
      <c r="O25" s="57" t="s">
        <v>272</v>
      </c>
      <c r="P25" s="116">
        <v>2530000</v>
      </c>
      <c r="Q25" s="57" t="s">
        <v>259</v>
      </c>
      <c r="R25" s="196"/>
      <c r="S25" s="57" t="s">
        <v>273</v>
      </c>
      <c r="T25" s="62"/>
      <c r="U25" s="62"/>
      <c r="V25" s="57"/>
      <c r="W25" s="57"/>
      <c r="X25" s="57"/>
      <c r="Y25" s="57"/>
      <c r="Z25" s="57"/>
      <c r="AA25" s="57"/>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62"/>
      <c r="BA25" s="62"/>
      <c r="BB25" s="62"/>
      <c r="BC25" s="62"/>
      <c r="BD25" s="62"/>
      <c r="BE25" s="62"/>
      <c r="BF25" s="63"/>
      <c r="BG25" s="63"/>
      <c r="BH25" s="63"/>
      <c r="BI25" s="63"/>
      <c r="BJ25" s="63"/>
      <c r="BK25" s="63" t="s">
        <v>108</v>
      </c>
      <c r="BL25" s="63"/>
      <c r="BM25" s="63" t="s">
        <v>108</v>
      </c>
      <c r="BN25" s="88"/>
      <c r="BO25" s="63"/>
      <c r="BP25" s="57"/>
    </row>
    <row r="26" spans="1:68" ht="369.75" x14ac:dyDescent="0.2">
      <c r="A26" s="207"/>
      <c r="B26" s="57" t="s">
        <v>274</v>
      </c>
      <c r="C26" s="57" t="s">
        <v>275</v>
      </c>
      <c r="D26" s="62" t="s">
        <v>148</v>
      </c>
      <c r="E26" s="62" t="s">
        <v>19</v>
      </c>
      <c r="F26" s="58" t="s">
        <v>162</v>
      </c>
      <c r="G26" s="57" t="s">
        <v>276</v>
      </c>
      <c r="H26" s="58" t="s">
        <v>277</v>
      </c>
      <c r="I26" s="57" t="s">
        <v>278</v>
      </c>
      <c r="J26" s="57" t="s">
        <v>279</v>
      </c>
      <c r="K26" s="57" t="s">
        <v>280</v>
      </c>
      <c r="L26" s="57" t="s">
        <v>281</v>
      </c>
      <c r="M26" s="57" t="s">
        <v>282</v>
      </c>
      <c r="N26" s="57" t="s">
        <v>283</v>
      </c>
      <c r="O26" s="57"/>
      <c r="P26" s="116">
        <v>1400000</v>
      </c>
      <c r="Q26" s="57" t="s">
        <v>259</v>
      </c>
      <c r="R26" s="57" t="s">
        <v>284</v>
      </c>
      <c r="S26" s="64" t="s">
        <v>285</v>
      </c>
      <c r="T26" s="138" t="s">
        <v>63</v>
      </c>
      <c r="U26" s="138">
        <v>300000</v>
      </c>
      <c r="V26" s="64"/>
      <c r="W26" s="64"/>
      <c r="X26" s="64"/>
      <c r="Y26" s="64"/>
      <c r="Z26" s="64"/>
      <c r="AA26" s="64"/>
      <c r="AB26" s="50"/>
      <c r="AC26" s="50"/>
      <c r="AD26" s="50"/>
      <c r="AE26" s="50"/>
      <c r="AF26" s="50"/>
      <c r="AG26" s="50"/>
      <c r="AH26" s="61"/>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63"/>
      <c r="BG26" s="63"/>
      <c r="BH26" s="63"/>
      <c r="BI26" s="63"/>
      <c r="BJ26" s="63" t="s">
        <v>108</v>
      </c>
      <c r="BK26" s="63" t="s">
        <v>108</v>
      </c>
      <c r="BL26" s="63"/>
      <c r="BM26" s="63"/>
      <c r="BN26" s="88"/>
      <c r="BO26" s="63"/>
      <c r="BP26" s="57"/>
    </row>
    <row r="27" spans="1:68" ht="409.5" x14ac:dyDescent="0.2">
      <c r="A27" s="207"/>
      <c r="B27" s="57" t="s">
        <v>286</v>
      </c>
      <c r="C27" s="57" t="s">
        <v>287</v>
      </c>
      <c r="D27" s="62">
        <v>2</v>
      </c>
      <c r="E27" s="62" t="s">
        <v>19</v>
      </c>
      <c r="F27" s="57" t="s">
        <v>175</v>
      </c>
      <c r="G27" s="57" t="s">
        <v>288</v>
      </c>
      <c r="H27" s="58" t="s">
        <v>516</v>
      </c>
      <c r="I27" s="57" t="s">
        <v>289</v>
      </c>
      <c r="J27" s="57" t="s">
        <v>290</v>
      </c>
      <c r="K27" s="57" t="s">
        <v>291</v>
      </c>
      <c r="L27" s="59"/>
      <c r="M27" s="59"/>
      <c r="N27" s="57" t="s">
        <v>292</v>
      </c>
      <c r="O27" s="57" t="s">
        <v>293</v>
      </c>
      <c r="P27" s="116"/>
      <c r="Q27" s="64"/>
      <c r="R27" s="64"/>
      <c r="S27" s="64" t="s">
        <v>294</v>
      </c>
      <c r="T27" s="138"/>
      <c r="U27" s="138"/>
      <c r="V27" s="57"/>
      <c r="W27" s="58"/>
      <c r="X27" s="57"/>
      <c r="Y27" s="57"/>
      <c r="Z27" s="57"/>
      <c r="AA27" s="57"/>
      <c r="AB27" s="65"/>
      <c r="AC27" s="81"/>
      <c r="AD27" s="65"/>
      <c r="AE27" s="81"/>
      <c r="AF27" s="65"/>
      <c r="AG27" s="81"/>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63"/>
      <c r="BG27" s="63" t="s">
        <v>108</v>
      </c>
      <c r="BH27" s="63"/>
      <c r="BI27" s="63" t="s">
        <v>108</v>
      </c>
      <c r="BJ27" s="63"/>
      <c r="BK27" s="63"/>
      <c r="BL27" s="63"/>
      <c r="BM27" s="63"/>
      <c r="BN27" s="88"/>
      <c r="BO27" s="63"/>
      <c r="BP27" s="57"/>
    </row>
    <row r="28" spans="1:68" ht="340.5" customHeight="1" x14ac:dyDescent="0.2">
      <c r="A28" s="207"/>
      <c r="B28" s="57" t="s">
        <v>295</v>
      </c>
      <c r="C28" s="57" t="s">
        <v>296</v>
      </c>
      <c r="D28" s="62" t="s">
        <v>297</v>
      </c>
      <c r="E28" s="62" t="s">
        <v>19</v>
      </c>
      <c r="F28" s="57" t="s">
        <v>298</v>
      </c>
      <c r="G28" s="57" t="s">
        <v>299</v>
      </c>
      <c r="H28" s="57" t="s">
        <v>300</v>
      </c>
      <c r="I28" s="57" t="s">
        <v>301</v>
      </c>
      <c r="J28" s="57" t="s">
        <v>302</v>
      </c>
      <c r="K28" s="57" t="s">
        <v>303</v>
      </c>
      <c r="L28" s="57" t="s">
        <v>304</v>
      </c>
      <c r="M28" s="57" t="s">
        <v>305</v>
      </c>
      <c r="N28" s="57" t="s">
        <v>306</v>
      </c>
      <c r="O28" s="57" t="s">
        <v>307</v>
      </c>
      <c r="P28" s="116">
        <v>27143600</v>
      </c>
      <c r="Q28" s="64"/>
      <c r="R28" s="64" t="s">
        <v>308</v>
      </c>
      <c r="S28" s="64" t="s">
        <v>309</v>
      </c>
      <c r="T28" s="138"/>
      <c r="U28" s="138"/>
      <c r="V28" s="57"/>
      <c r="W28" s="57"/>
      <c r="X28" s="57"/>
      <c r="Y28" s="57"/>
      <c r="Z28" s="57"/>
      <c r="AA28" s="57"/>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63"/>
      <c r="BG28" s="63"/>
      <c r="BH28" s="63"/>
      <c r="BI28" s="57" t="s">
        <v>310</v>
      </c>
      <c r="BJ28" s="63" t="s">
        <v>108</v>
      </c>
      <c r="BK28" s="63" t="s">
        <v>108</v>
      </c>
      <c r="BL28" s="63"/>
      <c r="BM28" s="63"/>
      <c r="BN28" s="88"/>
      <c r="BO28" s="57"/>
      <c r="BP28" s="57"/>
    </row>
    <row r="29" spans="1:68" ht="14.45" customHeight="1" x14ac:dyDescent="0.2">
      <c r="A29" s="207"/>
      <c r="B29" s="95" t="s">
        <v>311</v>
      </c>
      <c r="C29" s="57"/>
      <c r="D29" s="62"/>
      <c r="E29" s="62"/>
      <c r="F29" s="57"/>
      <c r="G29" s="57"/>
      <c r="H29" s="57"/>
      <c r="I29" s="57"/>
      <c r="J29" s="57"/>
      <c r="K29" s="59"/>
      <c r="L29" s="59"/>
      <c r="M29" s="59"/>
      <c r="N29" s="96"/>
      <c r="O29" s="96"/>
      <c r="P29" s="116"/>
      <c r="Q29" s="96"/>
      <c r="R29" s="96"/>
      <c r="S29" s="96"/>
      <c r="T29" s="62"/>
      <c r="U29" s="62"/>
      <c r="V29" s="96"/>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3"/>
      <c r="BG29" s="63"/>
      <c r="BH29" s="63"/>
      <c r="BI29" s="63"/>
      <c r="BJ29" s="63"/>
      <c r="BK29" s="63"/>
      <c r="BL29" s="63"/>
      <c r="BM29" s="63"/>
      <c r="BN29" s="88"/>
      <c r="BO29" s="63"/>
      <c r="BP29" s="57"/>
    </row>
    <row r="30" spans="1:68" ht="293.25" x14ac:dyDescent="0.2">
      <c r="A30" s="208" t="s">
        <v>35</v>
      </c>
      <c r="B30" s="66" t="s">
        <v>312</v>
      </c>
      <c r="C30" s="66" t="s">
        <v>313</v>
      </c>
      <c r="D30" s="68">
        <v>3</v>
      </c>
      <c r="E30" s="68" t="s">
        <v>20</v>
      </c>
      <c r="F30" s="66" t="s">
        <v>314</v>
      </c>
      <c r="G30" s="66" t="s">
        <v>315</v>
      </c>
      <c r="H30" s="66" t="s">
        <v>517</v>
      </c>
      <c r="I30" s="66" t="s">
        <v>316</v>
      </c>
      <c r="J30" s="66" t="s">
        <v>317</v>
      </c>
      <c r="K30" s="66" t="s">
        <v>318</v>
      </c>
      <c r="L30" s="66" t="s">
        <v>319</v>
      </c>
      <c r="M30" s="66" t="s">
        <v>320</v>
      </c>
      <c r="N30" s="66" t="s">
        <v>321</v>
      </c>
      <c r="O30" s="66" t="s">
        <v>322</v>
      </c>
      <c r="P30" s="148">
        <v>11467500</v>
      </c>
      <c r="Q30" s="66" t="s">
        <v>323</v>
      </c>
      <c r="R30" s="66" t="s">
        <v>324</v>
      </c>
      <c r="S30" s="66" t="s">
        <v>325</v>
      </c>
      <c r="T30" s="68"/>
      <c r="U30" s="68"/>
      <c r="V30" s="67"/>
      <c r="W30" s="68"/>
      <c r="X30" s="68"/>
      <c r="Y30" s="68"/>
      <c r="Z30" s="68"/>
      <c r="AA30" s="68"/>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69"/>
      <c r="BG30" s="70"/>
      <c r="BH30" s="69"/>
      <c r="BI30" s="66"/>
      <c r="BJ30" s="69"/>
      <c r="BK30" s="69"/>
      <c r="BL30" s="69"/>
      <c r="BM30" s="69"/>
      <c r="BN30" s="89"/>
      <c r="BO30" s="69"/>
      <c r="BP30" s="66" t="s">
        <v>326</v>
      </c>
    </row>
    <row r="31" spans="1:68" ht="280.5" x14ac:dyDescent="0.2">
      <c r="A31" s="208"/>
      <c r="B31" s="66" t="s">
        <v>327</v>
      </c>
      <c r="C31" s="66" t="s">
        <v>328</v>
      </c>
      <c r="D31" s="68">
        <v>4</v>
      </c>
      <c r="E31" s="68" t="s">
        <v>21</v>
      </c>
      <c r="F31" s="66" t="s">
        <v>197</v>
      </c>
      <c r="G31" s="66" t="s">
        <v>329</v>
      </c>
      <c r="H31" s="66" t="s">
        <v>518</v>
      </c>
      <c r="I31" s="66" t="s">
        <v>330</v>
      </c>
      <c r="J31" s="66" t="s">
        <v>331</v>
      </c>
      <c r="K31" s="66" t="s">
        <v>332</v>
      </c>
      <c r="L31" s="66" t="s">
        <v>333</v>
      </c>
      <c r="M31" s="66" t="s">
        <v>334</v>
      </c>
      <c r="N31" s="66" t="s">
        <v>335</v>
      </c>
      <c r="O31" s="67" t="s">
        <v>336</v>
      </c>
      <c r="P31" s="206">
        <v>1500000</v>
      </c>
      <c r="Q31" s="66" t="s">
        <v>337</v>
      </c>
      <c r="R31" s="66"/>
      <c r="S31" s="66" t="s">
        <v>338</v>
      </c>
      <c r="T31" s="68"/>
      <c r="U31" s="68"/>
      <c r="V31" s="67"/>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9"/>
      <c r="BG31" s="70"/>
      <c r="BH31" s="69"/>
      <c r="BI31" s="69"/>
      <c r="BJ31" s="69"/>
      <c r="BK31" s="69"/>
      <c r="BL31" s="69"/>
      <c r="BM31" s="66"/>
      <c r="BN31" s="89"/>
      <c r="BO31" s="69"/>
      <c r="BP31" s="66" t="s">
        <v>339</v>
      </c>
    </row>
    <row r="32" spans="1:68" ht="357" x14ac:dyDescent="0.2">
      <c r="A32" s="208"/>
      <c r="B32" s="66" t="s">
        <v>340</v>
      </c>
      <c r="C32" s="66" t="s">
        <v>341</v>
      </c>
      <c r="D32" s="68">
        <v>3</v>
      </c>
      <c r="E32" s="68" t="s">
        <v>21</v>
      </c>
      <c r="F32" s="66" t="s">
        <v>342</v>
      </c>
      <c r="G32" s="66" t="s">
        <v>343</v>
      </c>
      <c r="H32" s="66" t="s">
        <v>519</v>
      </c>
      <c r="I32" s="66" t="s">
        <v>520</v>
      </c>
      <c r="J32" s="66" t="s">
        <v>344</v>
      </c>
      <c r="K32" s="66" t="s">
        <v>345</v>
      </c>
      <c r="L32" s="66" t="s">
        <v>346</v>
      </c>
      <c r="M32" s="66" t="s">
        <v>347</v>
      </c>
      <c r="N32" s="66" t="s">
        <v>348</v>
      </c>
      <c r="O32" s="67"/>
      <c r="P32" s="206"/>
      <c r="Q32" s="66"/>
      <c r="R32" s="66" t="s">
        <v>349</v>
      </c>
      <c r="S32" s="66" t="s">
        <v>350</v>
      </c>
      <c r="T32" s="68"/>
      <c r="U32" s="68"/>
      <c r="V32" s="67"/>
      <c r="W32" s="68"/>
      <c r="X32" s="68"/>
      <c r="Y32" s="68"/>
      <c r="Z32" s="68"/>
      <c r="AA32" s="68"/>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69"/>
      <c r="BG32" s="66"/>
      <c r="BH32" s="69"/>
      <c r="BI32" s="69"/>
      <c r="BJ32" s="69"/>
      <c r="BK32" s="69"/>
      <c r="BL32" s="69"/>
      <c r="BM32" s="69"/>
      <c r="BN32" s="89"/>
      <c r="BO32" s="69"/>
      <c r="BP32" s="69"/>
    </row>
    <row r="33" spans="1:69" ht="191.25" x14ac:dyDescent="0.2">
      <c r="A33" s="131" t="s">
        <v>37</v>
      </c>
      <c r="B33" s="73" t="s">
        <v>351</v>
      </c>
      <c r="C33" s="73" t="s">
        <v>352</v>
      </c>
      <c r="D33" s="76" t="s">
        <v>353</v>
      </c>
      <c r="E33" s="76" t="s">
        <v>22</v>
      </c>
      <c r="F33" s="73" t="s">
        <v>354</v>
      </c>
      <c r="G33" s="73" t="s">
        <v>355</v>
      </c>
      <c r="H33" s="73" t="s">
        <v>512</v>
      </c>
      <c r="I33" s="73" t="s">
        <v>356</v>
      </c>
      <c r="J33" s="73" t="s">
        <v>357</v>
      </c>
      <c r="K33" s="73" t="s">
        <v>358</v>
      </c>
      <c r="L33" s="73" t="s">
        <v>359</v>
      </c>
      <c r="M33" s="73" t="s">
        <v>360</v>
      </c>
      <c r="N33" s="73" t="s">
        <v>361</v>
      </c>
      <c r="O33" s="73"/>
      <c r="P33" s="117">
        <v>1500000</v>
      </c>
      <c r="Q33" s="74" t="s">
        <v>362</v>
      </c>
      <c r="R33" s="74" t="s">
        <v>363</v>
      </c>
      <c r="S33" s="74"/>
      <c r="T33" s="139"/>
      <c r="U33" s="139"/>
      <c r="V33" s="75"/>
      <c r="W33" s="76"/>
      <c r="X33" s="76"/>
      <c r="Y33" s="76"/>
      <c r="Z33" s="76"/>
      <c r="AA33" s="76"/>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73"/>
      <c r="BG33" s="73"/>
      <c r="BH33" s="73"/>
      <c r="BI33" s="73"/>
      <c r="BJ33" s="73"/>
      <c r="BK33" s="73"/>
      <c r="BL33" s="73"/>
      <c r="BM33" s="73"/>
      <c r="BN33" s="90"/>
      <c r="BO33" s="73"/>
      <c r="BP33" s="73"/>
    </row>
    <row r="34" spans="1:69" ht="143.25" customHeight="1" x14ac:dyDescent="0.2">
      <c r="A34" s="188" t="s">
        <v>39</v>
      </c>
      <c r="B34" s="187" t="s">
        <v>364</v>
      </c>
      <c r="C34" s="187" t="s">
        <v>365</v>
      </c>
      <c r="D34" s="186">
        <v>4</v>
      </c>
      <c r="E34" s="186" t="s">
        <v>23</v>
      </c>
      <c r="F34" s="187" t="s">
        <v>366</v>
      </c>
      <c r="G34" s="187" t="s">
        <v>367</v>
      </c>
      <c r="H34" s="187" t="s">
        <v>368</v>
      </c>
      <c r="I34" s="187" t="s">
        <v>369</v>
      </c>
      <c r="J34" s="177" t="s">
        <v>370</v>
      </c>
      <c r="K34" s="177" t="s">
        <v>371</v>
      </c>
      <c r="L34" s="177" t="s">
        <v>372</v>
      </c>
      <c r="M34" s="177" t="s">
        <v>372</v>
      </c>
      <c r="N34" s="177" t="s">
        <v>373</v>
      </c>
      <c r="O34" s="177" t="s">
        <v>374</v>
      </c>
      <c r="P34" s="174">
        <v>250000</v>
      </c>
      <c r="Q34" s="187" t="s">
        <v>375</v>
      </c>
      <c r="R34" s="187" t="s">
        <v>376</v>
      </c>
      <c r="S34" s="187" t="s">
        <v>377</v>
      </c>
      <c r="T34" s="147" t="s">
        <v>62</v>
      </c>
      <c r="U34" s="147">
        <v>1000000</v>
      </c>
      <c r="V34" s="132"/>
      <c r="W34" s="76"/>
      <c r="X34" s="76"/>
      <c r="Y34" s="71"/>
      <c r="Z34" s="71"/>
      <c r="AA34" s="71"/>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71"/>
      <c r="BG34" s="72"/>
      <c r="BH34" s="71" t="s">
        <v>378</v>
      </c>
      <c r="BI34" s="72"/>
      <c r="BJ34" s="72"/>
      <c r="BK34" s="72"/>
      <c r="BL34" s="72"/>
      <c r="BM34" s="72"/>
      <c r="BN34" s="91"/>
      <c r="BO34" s="71"/>
      <c r="BP34" s="82"/>
      <c r="BQ34" s="27"/>
    </row>
    <row r="35" spans="1:69" ht="73.5" customHeight="1" x14ac:dyDescent="0.2">
      <c r="A35" s="188"/>
      <c r="B35" s="187"/>
      <c r="C35" s="187"/>
      <c r="D35" s="186"/>
      <c r="E35" s="186"/>
      <c r="F35" s="187"/>
      <c r="G35" s="187"/>
      <c r="H35" s="187"/>
      <c r="I35" s="187"/>
      <c r="J35" s="185"/>
      <c r="K35" s="185"/>
      <c r="L35" s="185"/>
      <c r="M35" s="185"/>
      <c r="N35" s="185"/>
      <c r="O35" s="185"/>
      <c r="P35" s="175"/>
      <c r="Q35" s="187"/>
      <c r="R35" s="187"/>
      <c r="S35" s="187"/>
      <c r="T35" s="31" t="s">
        <v>123</v>
      </c>
      <c r="U35" s="31">
        <v>500000</v>
      </c>
      <c r="V35" s="133"/>
      <c r="W35" s="83"/>
      <c r="X35" s="83"/>
      <c r="Y35" s="83"/>
    </row>
    <row r="36" spans="1:69" ht="95.25" customHeight="1" x14ac:dyDescent="0.2">
      <c r="A36" s="188"/>
      <c r="B36" s="187"/>
      <c r="C36" s="187"/>
      <c r="D36" s="186"/>
      <c r="E36" s="186"/>
      <c r="F36" s="187"/>
      <c r="G36" s="187"/>
      <c r="H36" s="187"/>
      <c r="I36" s="187"/>
      <c r="J36" s="185"/>
      <c r="K36" s="185"/>
      <c r="L36" s="185"/>
      <c r="M36" s="185"/>
      <c r="N36" s="185"/>
      <c r="O36" s="185"/>
      <c r="P36" s="175"/>
      <c r="Q36" s="187"/>
      <c r="R36" s="187"/>
      <c r="S36" s="187"/>
      <c r="T36" s="31" t="s">
        <v>379</v>
      </c>
      <c r="U36" s="31">
        <v>575000</v>
      </c>
    </row>
    <row r="37" spans="1:69" ht="117.75" customHeight="1" x14ac:dyDescent="0.2">
      <c r="A37" s="188"/>
      <c r="B37" s="187"/>
      <c r="C37" s="187"/>
      <c r="D37" s="186"/>
      <c r="E37" s="186"/>
      <c r="F37" s="187"/>
      <c r="G37" s="187"/>
      <c r="H37" s="187"/>
      <c r="I37" s="187"/>
      <c r="J37" s="178"/>
      <c r="K37" s="178"/>
      <c r="L37" s="178"/>
      <c r="M37" s="178"/>
      <c r="N37" s="178"/>
      <c r="O37" s="178"/>
      <c r="P37" s="176"/>
      <c r="Q37" s="187"/>
      <c r="R37" s="187"/>
      <c r="S37" s="187"/>
      <c r="T37" s="31" t="s">
        <v>379</v>
      </c>
      <c r="U37" s="31">
        <v>3500000</v>
      </c>
    </row>
    <row r="38" spans="1:69" x14ac:dyDescent="0.2">
      <c r="S38" s="42" t="s">
        <v>24</v>
      </c>
      <c r="U38" s="144">
        <f>SUM(U8:U37)</f>
        <v>12665837</v>
      </c>
    </row>
  </sheetData>
  <sheetProtection formatRows="0" insertRows="0" deleteRows="0"/>
  <mergeCells count="91">
    <mergeCell ref="BN8:BN11"/>
    <mergeCell ref="F20:F21"/>
    <mergeCell ref="R5:R7"/>
    <mergeCell ref="S5:S7"/>
    <mergeCell ref="K6:K7"/>
    <mergeCell ref="L6:L7"/>
    <mergeCell ref="AH6:AS6"/>
    <mergeCell ref="F9:F11"/>
    <mergeCell ref="P5:P7"/>
    <mergeCell ref="Q5:Q7"/>
    <mergeCell ref="Q9:Q11"/>
    <mergeCell ref="Q15:Q18"/>
    <mergeCell ref="M6:M7"/>
    <mergeCell ref="H20:H21"/>
    <mergeCell ref="N20:N21"/>
    <mergeCell ref="R8:R11"/>
    <mergeCell ref="BP5:BP7"/>
    <mergeCell ref="F15:F18"/>
    <mergeCell ref="N15:N18"/>
    <mergeCell ref="BN5:BN7"/>
    <mergeCell ref="N9:N11"/>
    <mergeCell ref="N5:N7"/>
    <mergeCell ref="K5:M5"/>
    <mergeCell ref="V5:BE5"/>
    <mergeCell ref="G5:G7"/>
    <mergeCell ref="P9:P11"/>
    <mergeCell ref="P15:P18"/>
    <mergeCell ref="S8:S11"/>
    <mergeCell ref="H17:H19"/>
    <mergeCell ref="BO5:BO7"/>
    <mergeCell ref="I5:I7"/>
    <mergeCell ref="J5:J7"/>
    <mergeCell ref="BF5:BF7"/>
    <mergeCell ref="BG5:BG7"/>
    <mergeCell ref="BH5:BH7"/>
    <mergeCell ref="F5:F7"/>
    <mergeCell ref="C5:C7"/>
    <mergeCell ref="H5:H7"/>
    <mergeCell ref="V6:AG6"/>
    <mergeCell ref="AT6:BE6"/>
    <mergeCell ref="O5:O7"/>
    <mergeCell ref="E5:E7"/>
    <mergeCell ref="D5:D7"/>
    <mergeCell ref="U5:U7"/>
    <mergeCell ref="BI5:BI7"/>
    <mergeCell ref="BJ5:BJ7"/>
    <mergeCell ref="BK5:BK7"/>
    <mergeCell ref="BL5:BL7"/>
    <mergeCell ref="BM5:BM7"/>
    <mergeCell ref="P31:P32"/>
    <mergeCell ref="A23:A29"/>
    <mergeCell ref="A30:A32"/>
    <mergeCell ref="A20:A22"/>
    <mergeCell ref="A12:A14"/>
    <mergeCell ref="A5:A7"/>
    <mergeCell ref="A8:A11"/>
    <mergeCell ref="A15:A19"/>
    <mergeCell ref="B5:B7"/>
    <mergeCell ref="T5:T7"/>
    <mergeCell ref="S34:S37"/>
    <mergeCell ref="R34:R37"/>
    <mergeCell ref="Q34:Q37"/>
    <mergeCell ref="R12:R14"/>
    <mergeCell ref="R15:R19"/>
    <mergeCell ref="R24:R25"/>
    <mergeCell ref="D34:D37"/>
    <mergeCell ref="C34:C37"/>
    <mergeCell ref="B34:B37"/>
    <mergeCell ref="A34:A37"/>
    <mergeCell ref="J34:J37"/>
    <mergeCell ref="I34:I37"/>
    <mergeCell ref="H34:H37"/>
    <mergeCell ref="G34:G37"/>
    <mergeCell ref="F34:F37"/>
    <mergeCell ref="E34:E37"/>
    <mergeCell ref="P34:P37"/>
    <mergeCell ref="B9:B10"/>
    <mergeCell ref="C9:C10"/>
    <mergeCell ref="D9:D10"/>
    <mergeCell ref="E9:E10"/>
    <mergeCell ref="G9:G10"/>
    <mergeCell ref="H9:H10"/>
    <mergeCell ref="I9:I10"/>
    <mergeCell ref="L9:L10"/>
    <mergeCell ref="M9:M10"/>
    <mergeCell ref="O9:O10"/>
    <mergeCell ref="K34:K37"/>
    <mergeCell ref="L34:L37"/>
    <mergeCell ref="M34:M37"/>
    <mergeCell ref="N34:N37"/>
    <mergeCell ref="O34:O37"/>
  </mergeCells>
  <dataValidations xWindow="252" yWindow="499" count="3">
    <dataValidation allowBlank="1" showInputMessage="1" showErrorMessage="1" promptTitle="Instructions" prompt="Tick the relevant cell(s) to indicate the estimated timing of the delivery of the output in each row." sqref="V5:V7 W7:AG7 AH6:AH7 AI7:AS7 AT6:AT7 AU7:BE7 W34:X34 Y25:AA25 W8:BE22 AB26:AG26 W27:X27 AI26:BE26 AB23:BE25 W36:Y1048576 Z35:AA1048576 AB34:BE1048576 AB27:BE28 W29:BE33"/>
    <dataValidation allowBlank="1" showInputMessage="1" showErrorMessage="1" promptTitle="Instructions" sqref="P5:Q5"/>
    <dataValidation allowBlank="1" showInputMessage="1" showErrorMessage="1" promptTitle="Instructions" prompt="List the IP responsible for attaining this output (the lead organisation)." sqref="N5:O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workbookViewId="0">
      <selection activeCell="C24" sqref="C24"/>
    </sheetView>
  </sheetViews>
  <sheetFormatPr defaultRowHeight="15" x14ac:dyDescent="0.25"/>
  <cols>
    <col min="2" max="4" width="47.28515625" customWidth="1"/>
  </cols>
  <sheetData>
    <row r="2" spans="2:4" x14ac:dyDescent="0.25">
      <c r="B2" s="112" t="s">
        <v>380</v>
      </c>
      <c r="C2" s="112" t="s">
        <v>381</v>
      </c>
      <c r="D2" s="112" t="s">
        <v>382</v>
      </c>
    </row>
    <row r="3" spans="2:4" x14ac:dyDescent="0.25">
      <c r="B3" s="110" t="s">
        <v>383</v>
      </c>
      <c r="C3" s="110" t="s">
        <v>384</v>
      </c>
      <c r="D3" s="110" t="s">
        <v>385</v>
      </c>
    </row>
    <row r="4" spans="2:4" ht="30" x14ac:dyDescent="0.25">
      <c r="B4" s="110" t="s">
        <v>386</v>
      </c>
      <c r="C4" s="110" t="s">
        <v>387</v>
      </c>
      <c r="D4" s="110" t="s">
        <v>388</v>
      </c>
    </row>
    <row r="5" spans="2:4" ht="30" x14ac:dyDescent="0.25">
      <c r="B5" s="110" t="s">
        <v>389</v>
      </c>
      <c r="C5" s="110" t="s">
        <v>390</v>
      </c>
      <c r="D5" s="110" t="s">
        <v>391</v>
      </c>
    </row>
    <row r="6" spans="2:4" x14ac:dyDescent="0.25">
      <c r="B6" s="110" t="s">
        <v>392</v>
      </c>
      <c r="C6" s="110" t="s">
        <v>393</v>
      </c>
      <c r="D6" s="110" t="s">
        <v>394</v>
      </c>
    </row>
    <row r="7" spans="2:4" x14ac:dyDescent="0.25">
      <c r="B7" s="110" t="s">
        <v>395</v>
      </c>
      <c r="C7" s="110" t="s">
        <v>396</v>
      </c>
      <c r="D7" s="110" t="s">
        <v>397</v>
      </c>
    </row>
    <row r="8" spans="2:4" ht="30" x14ac:dyDescent="0.25">
      <c r="B8" s="110" t="s">
        <v>398</v>
      </c>
      <c r="C8" s="110" t="s">
        <v>399</v>
      </c>
      <c r="D8" s="110" t="s">
        <v>400</v>
      </c>
    </row>
    <row r="9" spans="2:4" x14ac:dyDescent="0.25">
      <c r="B9" s="110" t="s">
        <v>401</v>
      </c>
      <c r="C9" s="110" t="s">
        <v>402</v>
      </c>
      <c r="D9" s="110" t="s">
        <v>403</v>
      </c>
    </row>
    <row r="10" spans="2:4" x14ac:dyDescent="0.25">
      <c r="B10" s="110" t="s">
        <v>404</v>
      </c>
      <c r="C10" s="110" t="s">
        <v>405</v>
      </c>
      <c r="D10" s="111"/>
    </row>
    <row r="11" spans="2:4" ht="30" x14ac:dyDescent="0.25">
      <c r="B11" s="110" t="s">
        <v>406</v>
      </c>
      <c r="C11" s="110" t="s">
        <v>407</v>
      </c>
      <c r="D11" s="111"/>
    </row>
    <row r="12" spans="2:4" x14ac:dyDescent="0.25">
      <c r="B12" s="110" t="s">
        <v>408</v>
      </c>
      <c r="C12" s="110" t="s">
        <v>409</v>
      </c>
      <c r="D12" s="111"/>
    </row>
    <row r="13" spans="2:4" x14ac:dyDescent="0.25">
      <c r="B13" s="110" t="s">
        <v>410</v>
      </c>
      <c r="C13" s="111"/>
      <c r="D13" s="111"/>
    </row>
    <row r="17" spans="2:3" x14ac:dyDescent="0.25">
      <c r="B17" s="238" t="s">
        <v>411</v>
      </c>
      <c r="C17" s="239"/>
    </row>
    <row r="18" spans="2:3" ht="25.5" x14ac:dyDescent="0.25">
      <c r="B18" s="122">
        <v>1</v>
      </c>
      <c r="C18" s="121" t="s">
        <v>412</v>
      </c>
    </row>
    <row r="19" spans="2:3" ht="39" x14ac:dyDescent="0.25">
      <c r="B19" s="122">
        <v>2</v>
      </c>
      <c r="C19" s="123" t="s">
        <v>413</v>
      </c>
    </row>
    <row r="20" spans="2:3" ht="39" x14ac:dyDescent="0.25">
      <c r="B20" s="122">
        <v>3</v>
      </c>
      <c r="C20" s="123" t="s">
        <v>414</v>
      </c>
    </row>
    <row r="21" spans="2:3" ht="39" x14ac:dyDescent="0.25">
      <c r="B21" s="122">
        <v>4</v>
      </c>
      <c r="C21" s="123" t="s">
        <v>415</v>
      </c>
    </row>
    <row r="23" spans="2:3" ht="26.25" x14ac:dyDescent="0.25">
      <c r="B23" s="240" t="s">
        <v>416</v>
      </c>
      <c r="C23" s="123" t="s">
        <v>417</v>
      </c>
    </row>
    <row r="24" spans="2:3" ht="26.25" x14ac:dyDescent="0.25">
      <c r="B24" s="241"/>
      <c r="C24" s="123" t="s">
        <v>418</v>
      </c>
    </row>
  </sheetData>
  <mergeCells count="2">
    <mergeCell ref="B17:C17"/>
    <mergeCell ref="B23:B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T78"/>
  <sheetViews>
    <sheetView workbookViewId="0">
      <selection activeCell="B69" sqref="B69"/>
    </sheetView>
  </sheetViews>
  <sheetFormatPr defaultRowHeight="15" x14ac:dyDescent="0.25"/>
  <cols>
    <col min="1" max="1" width="29.5703125" customWidth="1"/>
    <col min="2" max="2" width="45.85546875" customWidth="1"/>
    <col min="3" max="3" width="34.28515625" customWidth="1"/>
    <col min="4" max="5" width="23.7109375" customWidth="1"/>
    <col min="6" max="6" width="26.42578125" customWidth="1"/>
    <col min="7" max="7" width="22.140625" customWidth="1"/>
    <col min="8" max="8" width="18.42578125" customWidth="1"/>
    <col min="9" max="9" width="20.28515625" customWidth="1"/>
    <col min="10" max="10" width="20.42578125" customWidth="1"/>
  </cols>
  <sheetData>
    <row r="4" spans="1:46" ht="18.75" x14ac:dyDescent="0.25">
      <c r="A4" s="253" t="s">
        <v>419</v>
      </c>
      <c r="B4" s="253" t="s">
        <v>420</v>
      </c>
      <c r="C4" s="253" t="s">
        <v>421</v>
      </c>
      <c r="D4" s="253" t="s">
        <v>422</v>
      </c>
      <c r="E4" s="259" t="s">
        <v>423</v>
      </c>
      <c r="F4" s="259" t="s">
        <v>424</v>
      </c>
      <c r="G4" s="259" t="s">
        <v>425</v>
      </c>
      <c r="H4" s="261" t="s">
        <v>426</v>
      </c>
      <c r="I4" s="259" t="s">
        <v>427</v>
      </c>
      <c r="J4" s="259" t="s">
        <v>428</v>
      </c>
      <c r="K4" s="260" t="s">
        <v>59</v>
      </c>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row>
    <row r="5" spans="1:46" ht="18.75" x14ac:dyDescent="0.25">
      <c r="A5" s="253"/>
      <c r="B5" s="253"/>
      <c r="C5" s="253"/>
      <c r="D5" s="253"/>
      <c r="E5" s="259"/>
      <c r="F5" s="259"/>
      <c r="G5" s="259"/>
      <c r="H5" s="261"/>
      <c r="I5" s="259"/>
      <c r="J5" s="259"/>
      <c r="K5" s="260">
        <v>2018</v>
      </c>
      <c r="L5" s="260"/>
      <c r="M5" s="260"/>
      <c r="N5" s="260"/>
      <c r="O5" s="260"/>
      <c r="P5" s="260"/>
      <c r="Q5" s="260"/>
      <c r="R5" s="260"/>
      <c r="S5" s="260"/>
      <c r="T5" s="260"/>
      <c r="U5" s="260"/>
      <c r="V5" s="260"/>
      <c r="W5" s="260">
        <v>2019</v>
      </c>
      <c r="X5" s="260"/>
      <c r="Y5" s="260"/>
      <c r="Z5" s="260"/>
      <c r="AA5" s="260"/>
      <c r="AB5" s="260"/>
      <c r="AC5" s="260"/>
      <c r="AD5" s="260"/>
      <c r="AE5" s="260"/>
      <c r="AF5" s="260"/>
      <c r="AG5" s="260"/>
      <c r="AH5" s="260"/>
      <c r="AI5" s="260">
        <v>2020</v>
      </c>
      <c r="AJ5" s="260"/>
      <c r="AK5" s="260"/>
      <c r="AL5" s="260"/>
      <c r="AM5" s="260"/>
      <c r="AN5" s="260"/>
      <c r="AO5" s="260"/>
      <c r="AP5" s="260"/>
      <c r="AQ5" s="260"/>
      <c r="AR5" s="260"/>
      <c r="AS5" s="260"/>
      <c r="AT5" s="260"/>
    </row>
    <row r="6" spans="1:46" ht="18.75" x14ac:dyDescent="0.25">
      <c r="A6" s="253"/>
      <c r="B6" s="253"/>
      <c r="C6" s="253"/>
      <c r="D6" s="253"/>
      <c r="E6" s="259"/>
      <c r="F6" s="259"/>
      <c r="G6" s="259"/>
      <c r="H6" s="261"/>
      <c r="I6" s="259"/>
      <c r="J6" s="259"/>
      <c r="K6" s="12">
        <v>1</v>
      </c>
      <c r="L6" s="12">
        <v>2</v>
      </c>
      <c r="M6" s="12">
        <v>3</v>
      </c>
      <c r="N6" s="12">
        <v>4</v>
      </c>
      <c r="O6" s="12">
        <v>5</v>
      </c>
      <c r="P6" s="12">
        <v>6</v>
      </c>
      <c r="Q6" s="12">
        <v>7</v>
      </c>
      <c r="R6" s="12">
        <v>8</v>
      </c>
      <c r="S6" s="12">
        <v>9</v>
      </c>
      <c r="T6" s="12">
        <v>10</v>
      </c>
      <c r="U6" s="12">
        <v>11</v>
      </c>
      <c r="V6" s="12">
        <v>12</v>
      </c>
      <c r="W6" s="12">
        <v>1</v>
      </c>
      <c r="X6" s="12">
        <v>2</v>
      </c>
      <c r="Y6" s="12">
        <v>3</v>
      </c>
      <c r="Z6" s="12">
        <v>4</v>
      </c>
      <c r="AA6" s="12">
        <v>5</v>
      </c>
      <c r="AB6" s="12">
        <v>6</v>
      </c>
      <c r="AC6" s="12">
        <v>7</v>
      </c>
      <c r="AD6" s="12">
        <v>8</v>
      </c>
      <c r="AE6" s="12">
        <v>9</v>
      </c>
      <c r="AF6" s="12">
        <v>10</v>
      </c>
      <c r="AG6" s="12">
        <v>11</v>
      </c>
      <c r="AH6" s="12">
        <v>12</v>
      </c>
      <c r="AI6" s="12">
        <v>1</v>
      </c>
      <c r="AJ6" s="12">
        <v>2</v>
      </c>
      <c r="AK6" s="12">
        <v>3</v>
      </c>
      <c r="AL6" s="12">
        <v>4</v>
      </c>
      <c r="AM6" s="12">
        <v>5</v>
      </c>
      <c r="AN6" s="12">
        <v>6</v>
      </c>
      <c r="AO6" s="12">
        <v>7</v>
      </c>
      <c r="AP6" s="12">
        <v>8</v>
      </c>
      <c r="AQ6" s="12">
        <v>9</v>
      </c>
      <c r="AR6" s="12">
        <v>10</v>
      </c>
      <c r="AS6" s="12">
        <v>11</v>
      </c>
      <c r="AT6" s="12">
        <v>12</v>
      </c>
    </row>
    <row r="7" spans="1:46" x14ac:dyDescent="0.25">
      <c r="A7" s="262" t="s">
        <v>429</v>
      </c>
      <c r="B7" s="255" t="s">
        <v>430</v>
      </c>
      <c r="C7" s="255"/>
      <c r="D7" s="257" t="s">
        <v>431</v>
      </c>
      <c r="E7" s="160" t="s">
        <v>64</v>
      </c>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row>
    <row r="8" spans="1:46" x14ac:dyDescent="0.25">
      <c r="A8" s="262"/>
      <c r="B8" s="255"/>
      <c r="C8" s="255"/>
      <c r="D8" s="257"/>
      <c r="E8" s="160" t="s">
        <v>66</v>
      </c>
      <c r="F8" s="13"/>
      <c r="G8" s="160"/>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row>
    <row r="9" spans="1:46" x14ac:dyDescent="0.25">
      <c r="A9" s="262"/>
      <c r="B9" s="255"/>
      <c r="C9" s="255"/>
      <c r="D9" s="257"/>
      <c r="E9" s="160"/>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row>
    <row r="10" spans="1:46" ht="25.5" customHeight="1" x14ac:dyDescent="0.25">
      <c r="A10" s="262"/>
      <c r="B10" s="158" t="s">
        <v>432</v>
      </c>
      <c r="C10" s="159"/>
      <c r="D10" s="160" t="s">
        <v>433</v>
      </c>
      <c r="E10" s="160"/>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row>
    <row r="11" spans="1:46" ht="45" x14ac:dyDescent="0.25">
      <c r="A11" s="262"/>
      <c r="B11" s="159" t="s">
        <v>434</v>
      </c>
      <c r="C11" s="161"/>
      <c r="D11" s="160" t="s">
        <v>431</v>
      </c>
      <c r="E11" s="160"/>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row>
    <row r="12" spans="1:46" x14ac:dyDescent="0.25">
      <c r="A12" s="262"/>
      <c r="B12" s="254" t="s">
        <v>435</v>
      </c>
      <c r="C12" s="258" t="s">
        <v>436</v>
      </c>
      <c r="D12" s="256" t="s">
        <v>437</v>
      </c>
      <c r="E12" s="242" t="s">
        <v>63</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row>
    <row r="13" spans="1:46" x14ac:dyDescent="0.25">
      <c r="A13" s="262"/>
      <c r="B13" s="255"/>
      <c r="C13" s="255"/>
      <c r="D13" s="257"/>
      <c r="E13" s="24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row>
    <row r="14" spans="1:46" x14ac:dyDescent="0.25">
      <c r="A14" s="262"/>
      <c r="B14" s="255"/>
      <c r="C14" s="255"/>
      <c r="D14" s="257"/>
      <c r="E14" s="24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row>
    <row r="15" spans="1:46" ht="45" x14ac:dyDescent="0.25">
      <c r="A15" s="264" t="s">
        <v>438</v>
      </c>
      <c r="B15" s="18" t="s">
        <v>439</v>
      </c>
      <c r="C15" s="18"/>
      <c r="D15" s="15" t="s">
        <v>440</v>
      </c>
      <c r="E15" s="17"/>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row>
    <row r="16" spans="1:46" x14ac:dyDescent="0.25">
      <c r="A16" s="264"/>
      <c r="B16" s="245" t="s">
        <v>441</v>
      </c>
      <c r="C16" s="248"/>
      <c r="D16" s="249" t="s">
        <v>442</v>
      </c>
      <c r="E16" s="17" t="s">
        <v>443</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row>
    <row r="17" spans="1:46" x14ac:dyDescent="0.25">
      <c r="A17" s="264"/>
      <c r="B17" s="246"/>
      <c r="C17" s="246"/>
      <c r="D17" s="243"/>
      <c r="E17" s="17" t="s">
        <v>444</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row>
    <row r="18" spans="1:46" x14ac:dyDescent="0.25">
      <c r="A18" s="264"/>
      <c r="B18" s="247"/>
      <c r="C18" s="247"/>
      <c r="D18" s="244"/>
      <c r="E18" s="17" t="s">
        <v>63</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row>
    <row r="19" spans="1:46" ht="60" x14ac:dyDescent="0.25">
      <c r="A19" s="264"/>
      <c r="B19" s="20" t="s">
        <v>445</v>
      </c>
      <c r="C19" s="18"/>
      <c r="D19" s="15" t="s">
        <v>446</v>
      </c>
      <c r="E19" s="17" t="s">
        <v>63</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40.9" customHeight="1" x14ac:dyDescent="0.25">
      <c r="A20" s="264"/>
      <c r="B20" s="153" t="s">
        <v>447</v>
      </c>
      <c r="C20" s="18"/>
      <c r="D20" s="154" t="s">
        <v>13</v>
      </c>
      <c r="E20" s="17"/>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6" ht="30" x14ac:dyDescent="0.25">
      <c r="A21" s="264"/>
      <c r="B21" s="153" t="s">
        <v>448</v>
      </c>
      <c r="C21" s="18"/>
      <c r="D21" s="154" t="s">
        <v>449</v>
      </c>
      <c r="E21" s="17" t="s">
        <v>450</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row>
    <row r="22" spans="1:46" ht="45" x14ac:dyDescent="0.25">
      <c r="A22" s="264"/>
      <c r="B22" s="248" t="s">
        <v>451</v>
      </c>
      <c r="C22" s="18" t="s">
        <v>452</v>
      </c>
      <c r="D22" s="249" t="s">
        <v>453</v>
      </c>
      <c r="E22" s="17"/>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row>
    <row r="23" spans="1:46" ht="30" x14ac:dyDescent="0.25">
      <c r="A23" s="264"/>
      <c r="B23" s="247"/>
      <c r="C23" s="18" t="s">
        <v>454</v>
      </c>
      <c r="D23" s="244"/>
      <c r="E23" s="17"/>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row>
    <row r="24" spans="1:46" ht="30" x14ac:dyDescent="0.25">
      <c r="A24" s="264"/>
      <c r="B24" s="24" t="s">
        <v>455</v>
      </c>
      <c r="C24" s="18"/>
      <c r="D24" s="23" t="s">
        <v>15</v>
      </c>
      <c r="E24" s="17"/>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row>
    <row r="25" spans="1:46" ht="30" x14ac:dyDescent="0.25">
      <c r="A25" s="264"/>
      <c r="B25" s="20" t="s">
        <v>456</v>
      </c>
      <c r="C25" s="18" t="s">
        <v>457</v>
      </c>
      <c r="D25" s="15" t="s">
        <v>15</v>
      </c>
      <c r="E25" s="17"/>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row>
    <row r="26" spans="1:46" x14ac:dyDescent="0.25">
      <c r="A26" s="264"/>
      <c r="B26" s="18" t="s">
        <v>458</v>
      </c>
      <c r="C26" s="18"/>
      <c r="D26" s="15" t="s">
        <v>15</v>
      </c>
      <c r="E26" s="17"/>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6" ht="45" x14ac:dyDescent="0.25">
      <c r="A27" s="264"/>
      <c r="B27" s="20" t="s">
        <v>459</v>
      </c>
      <c r="C27" s="18"/>
      <c r="D27" s="15" t="s">
        <v>15</v>
      </c>
      <c r="E27" s="17"/>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row>
    <row r="28" spans="1:46" ht="75" x14ac:dyDescent="0.25">
      <c r="A28" s="264"/>
      <c r="B28" s="22" t="s">
        <v>460</v>
      </c>
      <c r="C28" s="18"/>
      <c r="D28" s="15" t="s">
        <v>19</v>
      </c>
      <c r="E28" s="17"/>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row>
    <row r="29" spans="1:46" ht="45" x14ac:dyDescent="0.25">
      <c r="A29" s="264"/>
      <c r="B29" s="20" t="s">
        <v>461</v>
      </c>
      <c r="C29" s="18"/>
      <c r="D29" s="15" t="s">
        <v>19</v>
      </c>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row>
    <row r="30" spans="1:46" ht="75" x14ac:dyDescent="0.25">
      <c r="A30" s="264"/>
      <c r="B30" s="18" t="s">
        <v>462</v>
      </c>
      <c r="C30" s="18"/>
      <c r="D30" s="15" t="s">
        <v>19</v>
      </c>
      <c r="E30" s="17"/>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row>
    <row r="31" spans="1:46" ht="30" x14ac:dyDescent="0.25">
      <c r="A31" s="264"/>
      <c r="B31" s="18" t="s">
        <v>463</v>
      </c>
      <c r="C31" s="18"/>
      <c r="D31" s="15" t="s">
        <v>19</v>
      </c>
      <c r="E31" s="17"/>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row>
    <row r="32" spans="1:46" ht="60" x14ac:dyDescent="0.25">
      <c r="A32" s="264"/>
      <c r="B32" s="20" t="s">
        <v>464</v>
      </c>
      <c r="C32" s="18"/>
      <c r="D32" s="15" t="s">
        <v>465</v>
      </c>
      <c r="E32" s="1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row>
    <row r="33" spans="1:46" ht="45" x14ac:dyDescent="0.25">
      <c r="A33" s="264"/>
      <c r="B33" s="20" t="s">
        <v>466</v>
      </c>
      <c r="C33" s="18"/>
      <c r="D33" s="15" t="s">
        <v>465</v>
      </c>
      <c r="E33" s="17"/>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row>
    <row r="34" spans="1:46" ht="30" x14ac:dyDescent="0.25">
      <c r="A34" s="264"/>
      <c r="B34" s="18" t="s">
        <v>467</v>
      </c>
      <c r="C34" s="18"/>
      <c r="D34" s="15" t="s">
        <v>468</v>
      </c>
      <c r="E34" s="17"/>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ht="45" x14ac:dyDescent="0.25">
      <c r="A35" s="264"/>
      <c r="B35" s="18" t="s">
        <v>469</v>
      </c>
      <c r="C35" s="18"/>
      <c r="D35" s="15" t="s">
        <v>468</v>
      </c>
      <c r="E35" s="17"/>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1:46" ht="60" x14ac:dyDescent="0.25">
      <c r="A36" s="264"/>
      <c r="B36" s="18" t="s">
        <v>470</v>
      </c>
      <c r="C36" s="18"/>
      <c r="D36" s="15" t="s">
        <v>471</v>
      </c>
      <c r="E36" s="17"/>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row>
    <row r="37" spans="1:46" ht="45" x14ac:dyDescent="0.25">
      <c r="A37" s="264"/>
      <c r="B37" s="18" t="s">
        <v>472</v>
      </c>
      <c r="C37" s="18"/>
      <c r="D37" s="15" t="s">
        <v>471</v>
      </c>
      <c r="E37" s="17"/>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row>
    <row r="38" spans="1:46" x14ac:dyDescent="0.25">
      <c r="A38" s="272" t="s">
        <v>473</v>
      </c>
      <c r="B38" s="250" t="s">
        <v>474</v>
      </c>
      <c r="C38" s="271" t="s">
        <v>475</v>
      </c>
      <c r="D38" s="252" t="s">
        <v>476</v>
      </c>
      <c r="E38" s="6"/>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1:46" ht="29.25" customHeight="1" x14ac:dyDescent="0.25">
      <c r="A39" s="272"/>
      <c r="B39" s="251"/>
      <c r="C39" s="246"/>
      <c r="D39" s="252"/>
      <c r="E39" s="6"/>
      <c r="F39" s="5"/>
      <c r="G39" s="157"/>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1:46" ht="56.65" customHeight="1" x14ac:dyDescent="0.25">
      <c r="A40" s="272"/>
      <c r="B40" s="251"/>
      <c r="C40" s="246"/>
      <c r="D40" s="252"/>
      <c r="E40" s="6"/>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row>
    <row r="41" spans="1:46" x14ac:dyDescent="0.25">
      <c r="A41" s="272"/>
      <c r="B41" s="269" t="s">
        <v>477</v>
      </c>
      <c r="C41" s="246"/>
      <c r="D41" s="270" t="s">
        <v>449</v>
      </c>
      <c r="E41" s="6"/>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row>
    <row r="42" spans="1:46" ht="93.75" customHeight="1" x14ac:dyDescent="0.25">
      <c r="A42" s="272"/>
      <c r="B42" s="247"/>
      <c r="C42" s="247"/>
      <c r="D42" s="244"/>
      <c r="E42" s="6"/>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row>
    <row r="43" spans="1:46" x14ac:dyDescent="0.25">
      <c r="A43" s="272"/>
      <c r="B43" s="250" t="s">
        <v>478</v>
      </c>
      <c r="C43" s="251" t="s">
        <v>479</v>
      </c>
      <c r="D43" s="252" t="s">
        <v>13</v>
      </c>
      <c r="E43" s="157"/>
      <c r="F43" s="5"/>
      <c r="G43" s="157"/>
      <c r="H43" s="5"/>
      <c r="I43" s="5"/>
      <c r="J43" s="5" t="s">
        <v>480</v>
      </c>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1:46" x14ac:dyDescent="0.25">
      <c r="A44" s="272"/>
      <c r="B44" s="251"/>
      <c r="C44" s="251"/>
      <c r="D44" s="252"/>
      <c r="E44" s="157"/>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1:46" ht="32.25" customHeight="1" x14ac:dyDescent="0.25">
      <c r="A45" s="272"/>
      <c r="B45" s="251"/>
      <c r="C45" s="251"/>
      <c r="D45" s="252"/>
      <c r="E45" s="6"/>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row>
    <row r="46" spans="1:46" ht="49.9" customHeight="1" x14ac:dyDescent="0.25">
      <c r="A46" s="272"/>
      <c r="B46" s="155" t="s">
        <v>481</v>
      </c>
      <c r="C46" s="156"/>
      <c r="D46" s="157" t="s">
        <v>482</v>
      </c>
      <c r="E46" s="157"/>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row>
    <row r="47" spans="1:46" x14ac:dyDescent="0.25">
      <c r="A47" s="272"/>
      <c r="B47" s="251" t="s">
        <v>483</v>
      </c>
      <c r="C47" s="271"/>
      <c r="D47" s="252" t="s">
        <v>19</v>
      </c>
      <c r="E47" s="157"/>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1:46" x14ac:dyDescent="0.25">
      <c r="A48" s="272"/>
      <c r="B48" s="251"/>
      <c r="C48" s="247"/>
      <c r="D48" s="252"/>
      <c r="E48" s="157"/>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1:46" ht="45" x14ac:dyDescent="0.25">
      <c r="A49" s="272"/>
      <c r="B49" s="156" t="s">
        <v>484</v>
      </c>
      <c r="C49" s="19"/>
      <c r="D49" s="157" t="s">
        <v>19</v>
      </c>
      <c r="E49" s="157"/>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row>
    <row r="50" spans="1:46" ht="30" x14ac:dyDescent="0.25">
      <c r="A50" s="272"/>
      <c r="B50" s="155" t="s">
        <v>485</v>
      </c>
      <c r="C50" s="19"/>
      <c r="D50" s="157" t="s">
        <v>19</v>
      </c>
      <c r="E50" s="157"/>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1:46" ht="90" x14ac:dyDescent="0.25">
      <c r="A51" s="272"/>
      <c r="B51" s="155" t="s">
        <v>486</v>
      </c>
      <c r="C51" s="19"/>
      <c r="D51" s="157" t="s">
        <v>19</v>
      </c>
      <c r="E51" s="157"/>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row>
    <row r="52" spans="1:46" ht="30" x14ac:dyDescent="0.25">
      <c r="A52" s="272"/>
      <c r="B52" s="156" t="s">
        <v>487</v>
      </c>
      <c r="C52" s="19"/>
      <c r="D52" s="157" t="s">
        <v>19</v>
      </c>
      <c r="E52" s="157"/>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row>
    <row r="53" spans="1:46" ht="45" x14ac:dyDescent="0.25">
      <c r="A53" s="272"/>
      <c r="B53" s="155" t="s">
        <v>488</v>
      </c>
      <c r="C53" s="19"/>
      <c r="D53" s="157" t="s">
        <v>19</v>
      </c>
      <c r="E53" s="157"/>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row>
    <row r="54" spans="1:46" ht="30" x14ac:dyDescent="0.25">
      <c r="A54" s="272"/>
      <c r="B54" s="155" t="s">
        <v>489</v>
      </c>
      <c r="C54" s="19"/>
      <c r="D54" s="157" t="s">
        <v>19</v>
      </c>
      <c r="E54" s="157"/>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row>
    <row r="55" spans="1:46" ht="60" x14ac:dyDescent="0.25">
      <c r="A55" s="272"/>
      <c r="B55" s="155" t="s">
        <v>490</v>
      </c>
      <c r="C55" s="19"/>
      <c r="D55" s="157" t="s">
        <v>465</v>
      </c>
      <c r="E55" s="157"/>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1:46" ht="30" x14ac:dyDescent="0.25">
      <c r="A56" s="272"/>
      <c r="B56" s="155" t="s">
        <v>491</v>
      </c>
      <c r="C56" s="19"/>
      <c r="D56" s="157" t="s">
        <v>15</v>
      </c>
      <c r="E56" s="157"/>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row>
    <row r="57" spans="1:46" ht="45" x14ac:dyDescent="0.25">
      <c r="A57" s="272"/>
      <c r="B57" s="155" t="s">
        <v>492</v>
      </c>
      <c r="C57" s="19"/>
      <c r="D57" s="157" t="s">
        <v>465</v>
      </c>
      <c r="E57" s="157"/>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row>
    <row r="58" spans="1:46" ht="60" x14ac:dyDescent="0.25">
      <c r="A58" s="272"/>
      <c r="B58" s="156" t="s">
        <v>493</v>
      </c>
      <c r="C58" s="19"/>
      <c r="D58" s="157" t="s">
        <v>465</v>
      </c>
      <c r="E58" s="157"/>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row>
    <row r="59" spans="1:46" ht="45" x14ac:dyDescent="0.25">
      <c r="A59" s="272"/>
      <c r="B59" s="156" t="s">
        <v>494</v>
      </c>
      <c r="C59" s="19"/>
      <c r="D59" s="157" t="s">
        <v>468</v>
      </c>
      <c r="E59" s="157"/>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row>
    <row r="60" spans="1:46" ht="30" x14ac:dyDescent="0.25">
      <c r="A60" s="272"/>
      <c r="B60" s="156" t="s">
        <v>495</v>
      </c>
      <c r="C60" s="19"/>
      <c r="D60" s="157" t="s">
        <v>496</v>
      </c>
      <c r="E60" s="157"/>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row>
    <row r="61" spans="1:46" x14ac:dyDescent="0.25">
      <c r="A61" s="265" t="s">
        <v>497</v>
      </c>
      <c r="B61" s="267" t="s">
        <v>498</v>
      </c>
      <c r="C61" s="268"/>
      <c r="D61" s="263" t="s">
        <v>499</v>
      </c>
      <c r="E61" s="26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row>
    <row r="62" spans="1:46" ht="71.650000000000006" customHeight="1" x14ac:dyDescent="0.25">
      <c r="A62" s="265"/>
      <c r="B62" s="267"/>
      <c r="C62" s="268"/>
      <c r="D62" s="263"/>
      <c r="E62" s="26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row>
    <row r="63" spans="1:46" ht="89.25" customHeight="1" x14ac:dyDescent="0.25">
      <c r="A63" s="265"/>
      <c r="B63" s="3" t="s">
        <v>500</v>
      </c>
      <c r="C63" s="8"/>
      <c r="D63" s="9" t="s">
        <v>499</v>
      </c>
      <c r="E63" s="9"/>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row>
    <row r="64" spans="1:46" ht="55.5" customHeight="1" x14ac:dyDescent="0.25">
      <c r="A64" s="265"/>
      <c r="B64" s="3" t="s">
        <v>501</v>
      </c>
      <c r="C64" s="8"/>
      <c r="D64" s="9" t="s">
        <v>499</v>
      </c>
      <c r="E64" s="9"/>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row>
    <row r="65" spans="1:46" ht="96.4" customHeight="1" x14ac:dyDescent="0.25">
      <c r="A65" s="265"/>
      <c r="B65" s="21" t="s">
        <v>502</v>
      </c>
      <c r="C65" s="8"/>
      <c r="D65" s="9" t="s">
        <v>503</v>
      </c>
      <c r="E65" s="9"/>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row>
    <row r="66" spans="1:46" ht="40.5" customHeight="1" x14ac:dyDescent="0.25">
      <c r="A66" s="265"/>
      <c r="B66" s="14" t="s">
        <v>504</v>
      </c>
      <c r="C66" s="8"/>
      <c r="D66" s="9"/>
      <c r="E66" s="9"/>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row>
    <row r="67" spans="1:46" ht="45" x14ac:dyDescent="0.25">
      <c r="A67" s="266"/>
      <c r="B67" s="21" t="s">
        <v>505</v>
      </c>
      <c r="C67" s="8"/>
      <c r="D67" s="9" t="s">
        <v>506</v>
      </c>
      <c r="E67" s="9"/>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row>
    <row r="68" spans="1:46" ht="60" x14ac:dyDescent="0.25">
      <c r="A68" s="266"/>
      <c r="B68" s="21" t="s">
        <v>507</v>
      </c>
      <c r="C68" s="10"/>
      <c r="D68" s="11" t="s">
        <v>19</v>
      </c>
      <c r="E68" s="9"/>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row>
    <row r="69" spans="1:46" x14ac:dyDescent="0.25">
      <c r="A69" s="266"/>
      <c r="B69" s="14"/>
      <c r="C69" s="10"/>
      <c r="D69" s="11"/>
      <c r="E69" s="9"/>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row>
    <row r="70" spans="1:46" x14ac:dyDescent="0.25">
      <c r="A70" s="266"/>
      <c r="B70" s="10"/>
      <c r="C70" s="10"/>
      <c r="D70" s="11"/>
      <c r="E70" s="9"/>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row>
    <row r="71" spans="1:46" x14ac:dyDescent="0.25">
      <c r="A71" s="266"/>
      <c r="B71" s="10"/>
      <c r="C71" s="10"/>
      <c r="D71" s="11"/>
      <c r="E71" s="9"/>
      <c r="F71" s="7"/>
      <c r="G71" s="9"/>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row>
    <row r="72" spans="1:46" x14ac:dyDescent="0.25">
      <c r="A72" s="266"/>
      <c r="B72" s="8"/>
      <c r="C72" s="8"/>
      <c r="D72" s="9"/>
      <c r="E72" s="9"/>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row>
    <row r="73" spans="1:46" x14ac:dyDescent="0.25">
      <c r="A73" s="266"/>
      <c r="B73" s="8"/>
      <c r="C73" s="8"/>
      <c r="D73" s="9"/>
      <c r="E73" s="9"/>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row>
    <row r="74" spans="1:46" x14ac:dyDescent="0.25">
      <c r="A74" s="266"/>
      <c r="B74" s="8"/>
      <c r="C74" s="8"/>
      <c r="D74" s="9"/>
      <c r="E74" s="9"/>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row>
    <row r="75" spans="1:46" x14ac:dyDescent="0.25">
      <c r="A75" s="266"/>
      <c r="B75" s="8"/>
      <c r="C75" s="8"/>
      <c r="D75" s="9"/>
      <c r="E75" s="9"/>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row>
    <row r="76" spans="1:46" x14ac:dyDescent="0.25">
      <c r="A76" s="266"/>
      <c r="B76" s="8"/>
      <c r="C76" s="8"/>
      <c r="D76" s="9"/>
      <c r="E76" s="9"/>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row>
    <row r="77" spans="1:46" x14ac:dyDescent="0.25">
      <c r="A77" s="266"/>
      <c r="B77" s="8"/>
      <c r="C77" s="8"/>
      <c r="D77" s="9"/>
      <c r="E77" s="9"/>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row>
    <row r="78" spans="1:46" x14ac:dyDescent="0.25">
      <c r="A78" s="266"/>
      <c r="B78" s="8"/>
      <c r="C78" s="8"/>
      <c r="D78" s="9"/>
      <c r="E78" s="9"/>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row>
  </sheetData>
  <mergeCells count="45">
    <mergeCell ref="A7:A14"/>
    <mergeCell ref="E61:E62"/>
    <mergeCell ref="D61:D62"/>
    <mergeCell ref="C43:C45"/>
    <mergeCell ref="D43:D45"/>
    <mergeCell ref="B47:B48"/>
    <mergeCell ref="D47:D48"/>
    <mergeCell ref="A15:A37"/>
    <mergeCell ref="A61:A78"/>
    <mergeCell ref="B61:B62"/>
    <mergeCell ref="C61:C62"/>
    <mergeCell ref="B41:B42"/>
    <mergeCell ref="D41:D42"/>
    <mergeCell ref="C38:C42"/>
    <mergeCell ref="C47:C48"/>
    <mergeCell ref="A38:A60"/>
    <mergeCell ref="A4:A6"/>
    <mergeCell ref="J4:J6"/>
    <mergeCell ref="K4:AT4"/>
    <mergeCell ref="K5:V5"/>
    <mergeCell ref="W5:AH5"/>
    <mergeCell ref="AI5:AT5"/>
    <mergeCell ref="E4:E6"/>
    <mergeCell ref="F4:F6"/>
    <mergeCell ref="G4:G6"/>
    <mergeCell ref="H4:H6"/>
    <mergeCell ref="I4:I6"/>
    <mergeCell ref="B38:B40"/>
    <mergeCell ref="D38:D40"/>
    <mergeCell ref="B43:B45"/>
    <mergeCell ref="B4:B6"/>
    <mergeCell ref="C4:C6"/>
    <mergeCell ref="D4:D6"/>
    <mergeCell ref="B12:B14"/>
    <mergeCell ref="D12:D14"/>
    <mergeCell ref="B7:B9"/>
    <mergeCell ref="C7:C9"/>
    <mergeCell ref="D7:D9"/>
    <mergeCell ref="C12:C14"/>
    <mergeCell ref="E12:E14"/>
    <mergeCell ref="B16:B18"/>
    <mergeCell ref="C16:C18"/>
    <mergeCell ref="D16:D18"/>
    <mergeCell ref="B22:B23"/>
    <mergeCell ref="D22:D23"/>
  </mergeCells>
  <dataValidations count="4">
    <dataValidation allowBlank="1" showInputMessage="1" showErrorMessage="1" promptTitle="Instructions" sqref="J4 E4:E6 G4:I6"/>
    <dataValidation allowBlank="1" showInputMessage="1" showErrorMessage="1" promptTitle="Instructions" prompt="Tick the relevant cell(s) to indicate the estimated timing of the delivery of the output in each row." sqref="W5:W6 AI5:AI6 K4:K6"/>
    <dataValidation allowBlank="1" showInputMessage="1" showErrorMessage="1" promptTitle="Instructions" prompt="There should be 2-3 Indicators per output. Please make sure they are formulated in a SMART manner." sqref="C4:D4"/>
    <dataValidation allowBlank="1" showInputMessage="1" showErrorMessage="1" promptTitle="Instructions" prompt="List the IP responsible for attaining this output (the lead organisation)." sqref="F4"/>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D5142878FC39449CD64D113624CCD5" ma:contentTypeVersion="10" ma:contentTypeDescription="Create a new document." ma:contentTypeScope="" ma:versionID="6d5aad74e7d02e2f61f61cdb1e1e016f">
  <xsd:schema xmlns:xsd="http://www.w3.org/2001/XMLSchema" xmlns:xs="http://www.w3.org/2001/XMLSchema" xmlns:p="http://schemas.microsoft.com/office/2006/metadata/properties" xmlns:ns2="88880e0c-9915-4894-9f31-ec8974e1416b" xmlns:ns3="71c5dfe6-dac7-4977-a337-d41ed5e79b5a" targetNamespace="http://schemas.microsoft.com/office/2006/metadata/properties" ma:root="true" ma:fieldsID="822e89a7d9437fb950c537fad9ce6a2e" ns2:_="" ns3:_="">
    <xsd:import namespace="88880e0c-9915-4894-9f31-ec8974e1416b"/>
    <xsd:import namespace="71c5dfe6-dac7-4977-a337-d41ed5e79b5a"/>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80e0c-9915-4894-9f31-ec8974e1416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Time" ma:index="10" nillable="true" ma:displayName="Last Shared By Time" ma:description="" ma:internalName="LastSharedByTime" ma:readOnly="true">
      <xsd:simpleType>
        <xsd:restriction base="dms:DateTime"/>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c5dfe6-dac7-4977-a337-d41ed5e79b5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B55574-BE8A-4501-AF26-933A564C9AEE}">
  <ds:schemaRefs>
    <ds:schemaRef ds:uri="http://schemas.microsoft.com/sharepoint/v3/contenttype/forms"/>
  </ds:schemaRefs>
</ds:datastoreItem>
</file>

<file path=customXml/itemProps2.xml><?xml version="1.0" encoding="utf-8"?>
<ds:datastoreItem xmlns:ds="http://schemas.openxmlformats.org/officeDocument/2006/customXml" ds:itemID="{29CC1AA3-03B6-494B-A54F-8A982BD1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880e0c-9915-4894-9f31-ec8974e1416b"/>
    <ds:schemaRef ds:uri="71c5dfe6-dac7-4977-a337-d41ed5e79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F034EF-78E2-4798-8352-521A27D46B39}">
  <ds:schemaRefs>
    <ds:schemaRef ds:uri="http://purl.org/dc/terms/"/>
    <ds:schemaRef ds:uri="71c5dfe6-dac7-4977-a337-d41ed5e79b5a"/>
    <ds:schemaRef ds:uri="http://schemas.microsoft.com/office/2006/documentManagement/types"/>
    <ds:schemaRef ds:uri="http://purl.org/dc/elements/1.1/"/>
    <ds:schemaRef ds:uri="http://purl.org/dc/dcmitype/"/>
    <ds:schemaRef ds:uri="http://schemas.microsoft.com/office/2006/metadata/properties"/>
    <ds:schemaRef ds:uri="88880e0c-9915-4894-9f31-ec8974e1416b"/>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Dashboard</vt:lpstr>
      <vt:lpstr>Rwanda partnership plan</vt:lpstr>
      <vt:lpstr>Lists-Notes</vt:lpstr>
      <vt:lpstr>Complete Rwanda PP_NDC-format</vt:lpstr>
    </vt:vector>
  </TitlesOfParts>
  <Company>University of Wolverhampton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 Kimberly</dc:creator>
  <cp:lastModifiedBy>Ishita PANT EC</cp:lastModifiedBy>
  <cp:revision/>
  <cp:lastPrinted>2019-07-10T09:44:35Z</cp:lastPrinted>
  <dcterms:created xsi:type="dcterms:W3CDTF">2017-07-22T22:41:39Z</dcterms:created>
  <dcterms:modified xsi:type="dcterms:W3CDTF">2019-07-10T09:45:05Z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0x01010060D5142878FC39449CD64D113624CCD5</vt:lpwstr>
  </property>
</Properties>
</file>